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codeName="{372AB895-14C1-FC20-EB20-F1B4BCFD95AE}"/>
  <workbookPr filterPrivacy="1" updateLinks="never" codeName="ThisWorkbook"/>
  <bookViews>
    <workbookView xWindow="-120" yWindow="-120" windowWidth="29040" windowHeight="15840" tabRatio="994"/>
  </bookViews>
  <sheets>
    <sheet name="はじめに" sheetId="34" r:id="rId1"/>
    <sheet name="参４_申請" sheetId="94" r:id="rId2"/>
    <sheet name="参４_申請_事業計画" sheetId="95" r:id="rId3"/>
    <sheet name="別紙１①" sheetId="24" r:id="rId4"/>
    <sheet name="別紙１②" sheetId="25" r:id="rId5"/>
    <sheet name="別紙１③" sheetId="53" r:id="rId6"/>
    <sheet name="別紙１④" sheetId="54" r:id="rId7"/>
    <sheet name="別紙２①" sheetId="65" r:id="rId8"/>
    <sheet name="別紙３" sheetId="70" r:id="rId9"/>
    <sheet name="別紙４" sheetId="67" r:id="rId10"/>
    <sheet name="別紙７" sheetId="58" r:id="rId11"/>
    <sheet name="別紙７（別添）" sheetId="59" r:id="rId12"/>
    <sheet name="別紙８" sheetId="97" r:id="rId13"/>
    <sheet name="別紙２②（ネットワーク化活動計画）" sheetId="72" r:id="rId14"/>
    <sheet name="別紙２③（ネットワーク化）" sheetId="73" r:id="rId15"/>
    <sheet name="別紙２④（統合）" sheetId="74" r:id="rId16"/>
    <sheet name="別紙２⑤（多様な組織等の参画）" sheetId="75" r:id="rId17"/>
    <sheet name="プルダウンリスト" sheetId="69" r:id="rId18"/>
  </sheets>
  <externalReferences>
    <externalReference r:id="rId19"/>
    <externalReference r:id="rId20"/>
    <externalReference r:id="rId21"/>
    <externalReference r:id="rId22"/>
    <externalReference r:id="rId23"/>
  </externalReferences>
  <definedNames>
    <definedName name="F.施設">#REF!</definedName>
    <definedName name="F.施設" localSheetId="5">'[1]【選択肢】'!$F$3:$F$5</definedName>
    <definedName name="D.農村環境保全活動のテーマ">#REF!</definedName>
    <definedName name="D.農村環境保全活動のテーマ" localSheetId="5">'[1]【選択肢】'!$D$3:$D$7</definedName>
    <definedName name="A.■か□">#REF!</definedName>
    <definedName name="A.■か□" localSheetId="5">'[1]【選択肢】'!$A$3:$A$4</definedName>
    <definedName name="G.単位">#REF!</definedName>
    <definedName name="G.単位" localSheetId="5">'[1]【選択肢】'!$G$3:$G$4</definedName>
    <definedName name="B.○か空白">#REF!</definedName>
    <definedName name="B.○か空白" localSheetId="5">'[1]【選択肢】'!$B$3:$B$4</definedName>
    <definedName name="Ｊ.金銭出納簿の収支の分類">#REF!</definedName>
    <definedName name="Ｊ.金銭出納簿の収支の分類" localSheetId="5">'[1]【選択肢】'!$J$3:$J$10</definedName>
    <definedName name="E.高度な保全活動">#REF!</definedName>
    <definedName name="E.高度な保全活動" localSheetId="5">'[1]【選択肢】'!$E$3:$E$11</definedName>
    <definedName name="H2.構成員一覧の分類_農業者以外団体">#REF!</definedName>
    <definedName name="H2.構成員一覧の分類_農業者以外団体" localSheetId="5">'[1]【選択肢】'!$H$8:$H$15</definedName>
    <definedName name="Ｃ1.計画欄">#REF!</definedName>
    <definedName name="Ｃ1.計画欄" localSheetId="5">'[1]【選択肢】'!$C$3:$C$4</definedName>
    <definedName name="Ｃ2.実施欄">#REF!</definedName>
    <definedName name="Ｃ2.実施欄" localSheetId="5">'[1]【選択肢】'!$C$3:$C$5</definedName>
    <definedName name="H1.構成員一覧の分類_農業者">#REF!</definedName>
    <definedName name="H1.構成員一覧の分類_農業者" localSheetId="5">'[1]【選択肢】'!$H$3:$H$6</definedName>
    <definedName name="H2.構成員一覧の分類_農業者以外個人">#REF!</definedName>
    <definedName name="H2.構成員一覧の分類_農業者以外個人" localSheetId="5">#REF!</definedName>
    <definedName name="H3.構成員一覧の分類_農業者以外団体">#REF!</definedName>
    <definedName name="H3.構成員一覧の分類_農業者以外団体" localSheetId="5">#REF!</definedName>
    <definedName name="Ｉ.金銭出納簿の区分">#REF!</definedName>
    <definedName name="Ｉ.金銭出納簿の区分" localSheetId="5">'[1]【選択肢】'!$I$3:$I$4</definedName>
    <definedName name="K.農村環境保全活動">#REF!</definedName>
    <definedName name="K.農村環境保全活動" localSheetId="5">'[1]【選択肢】'!$Q$44:$Q$56</definedName>
    <definedName name="L.増進活動">#REF!</definedName>
    <definedName name="L.増進活動" localSheetId="5">'[1]【選択肢】'!$R$57:$R$64</definedName>
    <definedName name="M.長寿命化">#REF!</definedName>
    <definedName name="M.長寿命化" localSheetId="5">'[1]【選択肢】'!$S$66:$S$71</definedName>
    <definedName name="F.施設" localSheetId="6">#REF!</definedName>
    <definedName name="D.農村環境保全活動のテーマ" localSheetId="6">#REF!</definedName>
    <definedName name="A.■か□" localSheetId="6">#REF!</definedName>
    <definedName name="G.単位" localSheetId="6">#REF!</definedName>
    <definedName name="B.○か空白" localSheetId="6">'[1]【選択肢】'!$B$3:$B$4</definedName>
    <definedName name="Ｊ.金銭出納簿の収支の分類" localSheetId="6">#REF!</definedName>
    <definedName name="E.高度な保全活動" localSheetId="6">#REF!</definedName>
    <definedName name="Ｃ1.計画欄" localSheetId="6">#REF!</definedName>
    <definedName name="Ｃ2.実施欄" localSheetId="6">#REF!</definedName>
    <definedName name="H1.構成員一覧の分類_農業者" localSheetId="6">#REF!</definedName>
    <definedName name="H2.構成員一覧の分類_農業者以外個人" localSheetId="6">#REF!</definedName>
    <definedName name="H3.構成員一覧の分類_農業者以外団体" localSheetId="6">#REF!</definedName>
    <definedName name="Ｉ.金銭出納簿の区分" localSheetId="6">#REF!</definedName>
    <definedName name="K.農村環境保全活動" localSheetId="6">#REF!</definedName>
    <definedName name="L.増進活動" localSheetId="6">#REF!</definedName>
    <definedName name="M.長寿命化" localSheetId="6">#REF!</definedName>
    <definedName name="L.増進活動" localSheetId="11">'[1]【選択肢】'!$R$57:$R$64</definedName>
    <definedName name="G.単位" localSheetId="11">'[1]【選択肢】'!$G$3:$G$4</definedName>
    <definedName name="B.○か空白" localSheetId="11">'[3]【選択肢】'!$B$3:$B$4</definedName>
    <definedName name="F.施設" localSheetId="11">'[1]【選択肢】'!$F$3:$F$5</definedName>
    <definedName name="D.農村環境保全活動のテーマ" localSheetId="11">'[1]【選択肢】'!$D$3:$D$7</definedName>
    <definedName name="M.長寿命化" localSheetId="11">'[1]【選択肢】'!$S$66:$S$71</definedName>
    <definedName name="E.高度な保全活動" localSheetId="11">'[1]【選択肢】'!$E$3:$E$11</definedName>
    <definedName name="K.農村環境保全活動" localSheetId="11">'[1]【選択肢】'!$Q$44:$Q$56</definedName>
    <definedName name="F.施設" localSheetId="7">#REF!</definedName>
    <definedName name="D.農村環境保全活動のテーマ" localSheetId="7">#REF!</definedName>
    <definedName name="A.■か□" localSheetId="7">#REF!</definedName>
    <definedName name="G.単位" localSheetId="7">#REF!</definedName>
    <definedName name="B.○か空白" localSheetId="7">#REF!</definedName>
    <definedName name="Ｊ.金銭出納簿の収支の分類" localSheetId="7">#REF!</definedName>
    <definedName name="E.高度な保全活動" localSheetId="7">#REF!</definedName>
    <definedName name="Ｃ1.計画欄" localSheetId="7">#REF!</definedName>
    <definedName name="Ｃ2.実施欄" localSheetId="7">#REF!</definedName>
    <definedName name="H1.構成員一覧の分類_農業者" localSheetId="7">#REF!</definedName>
    <definedName name="H2.構成員一覧の分類_農業者以外個人" localSheetId="7">#REF!</definedName>
    <definedName name="H3.構成員一覧の分類_農業者以外団体" localSheetId="7">#REF!</definedName>
    <definedName name="Ｉ.金銭出納簿の区分" localSheetId="7">#REF!</definedName>
    <definedName name="K.農村環境保全活動" localSheetId="7">#REF!</definedName>
    <definedName name="L.増進活動" localSheetId="7">#REF!</definedName>
    <definedName name="M.長寿命化" localSheetId="7">#REF!</definedName>
    <definedName name="F.施設" localSheetId="8">#REF!</definedName>
    <definedName name="D.農村環境保全活動のテーマ" localSheetId="8">#REF!</definedName>
    <definedName name="A.■か□" localSheetId="8">#REF!</definedName>
    <definedName name="G.単位" localSheetId="8">#REF!</definedName>
    <definedName name="B.○か空白" localSheetId="8">#REF!</definedName>
    <definedName name="Ｊ.金銭出納簿の収支の分類" localSheetId="8">#REF!</definedName>
    <definedName name="E.高度な保全活動" localSheetId="8">#REF!</definedName>
    <definedName name="Ｃ1.計画欄" localSheetId="8">#REF!</definedName>
    <definedName name="Ｃ2.実施欄" localSheetId="8">#REF!</definedName>
    <definedName name="H1.構成員一覧の分類_農業者" localSheetId="8">#REF!</definedName>
    <definedName name="H2.構成員一覧の分類_農業者以外個人" localSheetId="8">#REF!</definedName>
    <definedName name="H3.構成員一覧の分類_農業者以外団体" localSheetId="8">#REF!</definedName>
    <definedName name="Ｉ.金銭出納簿の区分" localSheetId="8">#REF!</definedName>
    <definedName name="K.農村環境保全活動" localSheetId="8">#REF!</definedName>
    <definedName name="L.増進活動" localSheetId="8">#REF!</definedName>
    <definedName name="M.長寿命化" localSheetId="8">#REF!</definedName>
    <definedName name="B.○か空白" localSheetId="13">'[1]【選択肢】'!$B$3:$B$4</definedName>
    <definedName name="B.○か空白" localSheetId="14">'[1]【選択肢】'!$B$3:$B$4</definedName>
    <definedName name="B.○か空白" localSheetId="15">'[1]【選択肢】'!$B$3:$B$4</definedName>
    <definedName name="B.○か空白" localSheetId="16">'[1]【選択肢】'!$B$3:$B$4</definedName>
    <definedName name="L.増進活動" localSheetId="1">'[5]【選択肢】'!$R$57:$R$64</definedName>
    <definedName name="G.単位" localSheetId="1">'[5]【選択肢】'!$G$3:$G$4</definedName>
    <definedName name="B.○か空白" localSheetId="1">'[4]【選択肢】'!$B$3:$B$4</definedName>
    <definedName name="F.施設" localSheetId="1">'[5]【選択肢】'!$F$3:$F$5</definedName>
    <definedName name="D.農村環境保全活動のテーマ" localSheetId="1">'[5]【選択肢】'!$D$3:$D$7</definedName>
    <definedName name="M.長寿命化" localSheetId="1">'[5]【選択肢】'!$S$66:$S$71</definedName>
    <definedName name="E.高度な保全活動" localSheetId="1">'[5]【選択肢】'!$E$3:$E$11</definedName>
    <definedName name="K.農村環境保全活動" localSheetId="1">'[5]【選択肢】'!$Q$44:$Q$56</definedName>
    <definedName name="地目">プルダウンリスト!$A$2:$D$2</definedName>
    <definedName name="_109集落協定の概要等">#REF!</definedName>
    <definedName name="_0109集落協定の概要等">#REF!</definedName>
    <definedName name="F.施設選択">#REF!</definedName>
    <definedName name="構成員">#REF!</definedName>
    <definedName name="中干し延期">#REF!</definedName>
    <definedName name="江の設置_作溝未実施">#REF!</definedName>
    <definedName name="草地">プルダウンリスト!$C$3:$C$10</definedName>
    <definedName name="Range2">#REF!</definedName>
    <definedName name="_111集落協定参加者の内訳等">#REF!</definedName>
    <definedName name="構成員一覧">#REF!</definedName>
    <definedName name="採草放牧地">プルダウンリスト!$D$3:$D$10</definedName>
    <definedName name="I">#REF!</definedName>
    <definedName name="田">プルダウンリスト!$A$3:$A$10</definedName>
    <definedName name="畑">プルダウンリスト!$B$3:$B$10</definedName>
    <definedName name="都道府県名">[2]市町村名!$A$2:$A$48</definedName>
    <definedName name="水路">#REF!</definedName>
    <definedName name="Range1">#REF!</definedName>
    <definedName name="Range3">#REF!</definedName>
    <definedName name="江の設置_作溝実施">#REF!</definedName>
    <definedName name="a">#REF!</definedName>
    <definedName name="①②に該当">#REF!</definedName>
    <definedName name="②のみ該当">#REF!</definedName>
    <definedName name="J">#REF!</definedName>
    <definedName name="N.月">#REF!</definedName>
    <definedName name="O.環境負荷低減の取組">#REF!</definedName>
    <definedName name="ため池">#REF!</definedName>
    <definedName name="夏期湛水">#REF!</definedName>
    <definedName name="直営施工を実施しない場合は○">#REF!</definedName>
    <definedName name="該当なし">#REF!</definedName>
    <definedName name="長期中干し">#REF!</definedName>
    <definedName name="冬期湛水">#REF!</definedName>
    <definedName name="農道">#REF!</definedName>
    <definedName name="_xlnm.Print_Area" localSheetId="3">'別紙１①'!$A$1:$T$69</definedName>
    <definedName name="_xlnm.Print_Area" localSheetId="0">はじめに!$A$1:$G$42</definedName>
    <definedName name="_xlnm.Print_Area" localSheetId="5">'別紙１③'!$A$1:$O$64</definedName>
    <definedName name="_xlnm.Print_Area" localSheetId="6">'別紙１④'!$A$1:$X$280</definedName>
    <definedName name="_xlnm.Print_Area" localSheetId="10">別紙７!$A$1:$P$31</definedName>
    <definedName name="_xlnm.Print_Area" localSheetId="11">'別紙７（別添）'!$A$1:$AG$43</definedName>
    <definedName name="_xlnm.Print_Area" localSheetId="7">'別紙２①'!$A$1:$S$235</definedName>
    <definedName name="_xlnm.Print_Titles" localSheetId="7">'別紙２①'!$12:$17</definedName>
    <definedName name="_xlnm.Print_Area" localSheetId="9">別紙４!$A$1:$AT$27</definedName>
    <definedName name="_xlnm.Print_Area" localSheetId="8">別紙３!$A$1:$AI$29</definedName>
    <definedName name="_xlnm.Print_Area" localSheetId="13">'別紙２②（ネットワーク化活動計画）'!$A$1:$O$23</definedName>
    <definedName name="_xlnm.Print_Area" localSheetId="14">'別紙２③（ネットワーク化）'!$A$1:$O$71</definedName>
    <definedName name="_xlnm.Print_Area" localSheetId="15">'別紙２④（統合）'!$A$1:$O$58</definedName>
    <definedName name="_xlnm.Print_Area" localSheetId="16">'別紙２⑤（多様な組織等の参画）'!$A$1:$N$45</definedName>
    <definedName name="_xlnm.Print_Area" localSheetId="1">参４_申請!$A$1:$F$29</definedName>
    <definedName name="_xlnm.Print_Area" localSheetId="2">参４_申請_事業計画!$A$1:$H$52</definedName>
    <definedName name="_xlnm.Print_Area" localSheetId="12">別紙８!$A$1:$J$48</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s>
  <commentList>
    <comment ref="E55" authorId="0">
      <text>
        <r>
          <rPr>
            <sz val="8"/>
            <color indexed="81"/>
            <rFont val="MS P ゴシック"/>
          </rPr>
          <t>交付申請面積は協定毎に、地目別・基準別の面積を小数第一位切り捨て、整数止めで整理します。</t>
        </r>
      </text>
    </comment>
    <comment ref="I55" authorId="0">
      <text>
        <r>
          <rPr>
            <sz val="8"/>
            <color indexed="81"/>
            <rFont val="MS P ゴシック"/>
          </rPr>
          <t>交付額は、協定毎の地目・基準別面積に、単価を乗じ算出します。この場合、支払額は円単位とし、小数第一位切り捨て、整数止めで整理します。</t>
        </r>
      </text>
    </comment>
    <comment ref="F21" authorId="0">
      <text>
        <r>
          <rPr>
            <sz val="9"/>
            <color indexed="81"/>
            <rFont val="MS P ゴシック"/>
          </rPr>
          <t>以下のア～ウのいずれかを選択して下さい。
(ｱ) 集落の取決めの実施等に当たっての集落全体の企画・立案・調整・取りまとめ
(ｲ) 集落の取決めの実施に当たっての地区内の調整・合意形成・取りまとめ
(ｳ) 集落の取決めで定めた活動における地区又は施設単位の各種作業の計画立案・指導</t>
        </r>
      </text>
    </comment>
  </commentList>
</comments>
</file>

<file path=xl/comments2.xml><?xml version="1.0" encoding="utf-8"?>
<comments xmlns="http://schemas.openxmlformats.org/spreadsheetml/2006/main">
  <authors>
    <author>作成者</author>
  </authors>
  <commentList>
    <comment ref="J17" authorId="0">
      <text>
        <r>
          <rPr>
            <sz val="9"/>
            <color indexed="81"/>
            <rFont val="MS P ゴシック"/>
          </rPr>
          <t>この欄の交付額は、一筆ごとに面積×単価（1円未満切り捨て）で表示しています。このため、端数の処理の関係で、この欄の合計と別紙１④の第３の交付額が一致しないことがあります。（交付額は、協定毎の地目・基準別面積に、単価を乗じ算出します。）</t>
        </r>
      </text>
    </comment>
    <comment ref="F202" authorId="0">
      <text>
        <r>
          <rPr>
            <sz val="9"/>
            <color indexed="81"/>
            <rFont val="MS P ゴシック"/>
          </rPr>
          <t>この欄の合計には「協定に含めない管理すべき農用地」も含んでいます。このため、別紙１④第３の「協定農用地面積」の計と一致しない場合があります。</t>
        </r>
      </text>
    </comment>
    <comment ref="I17" authorId="0">
      <text>
        <r>
          <rPr>
            <sz val="9"/>
            <color indexed="81"/>
            <rFont val="MS P ゴシック"/>
          </rPr>
          <t>特認基準の単価が表示のものと異なる場合は、「プルダウンリスト」シートを選択し、Ｃ列が「特認基準」となっている該当する地目に単価を記載してください。</t>
        </r>
      </text>
    </comment>
    <comment ref="E17" authorId="0">
      <text>
        <r>
          <rPr>
            <b/>
            <sz val="9"/>
            <color indexed="81"/>
            <rFont val="MS P ゴシック"/>
          </rPr>
          <t>「田」として交付申請する場合、畦畔によるたん水機能及び用水路やポンプ等によるかんがい機能(自然にかんがいするものを含みます。)を有している土地か確認してください。</t>
        </r>
      </text>
    </comment>
    <comment ref="F17" authorId="0">
      <text>
        <r>
          <rPr>
            <b/>
            <sz val="9"/>
            <color indexed="81"/>
            <rFont val="MS P ゴシック"/>
          </rPr>
          <t>宅地、駐車場、資材置き場等に転用されている土地や林地は交付申請面積から除外してください。</t>
        </r>
      </text>
    </comment>
  </commentList>
</comments>
</file>

<file path=xl/sharedStrings.xml><?xml version="1.0" encoding="utf-8"?>
<sst xmlns="http://schemas.openxmlformats.org/spreadsheetml/2006/main" xmlns:r="http://schemas.openxmlformats.org/officeDocument/2006/relationships" count="847" uniqueCount="847">
  <si>
    <t>⑦</t>
  </si>
  <si>
    <t>年当たり
交付金額
上限</t>
    <rPh sb="0" eb="1">
      <t>ネン</t>
    </rPh>
    <rPh sb="1" eb="2">
      <t>ア</t>
    </rPh>
    <rPh sb="5" eb="8">
      <t>コウフキン</t>
    </rPh>
    <rPh sb="8" eb="9">
      <t>ガク</t>
    </rPh>
    <rPh sb="10" eb="12">
      <t>ジョウゲン</t>
    </rPh>
    <phoneticPr fontId="7"/>
  </si>
  <si>
    <t>活動終了年度</t>
    <rPh sb="0" eb="2">
      <t>カツドウ</t>
    </rPh>
    <rPh sb="2" eb="4">
      <t>シュウリョウ</t>
    </rPh>
    <rPh sb="4" eb="6">
      <t>ネンド</t>
    </rPh>
    <phoneticPr fontId="7"/>
  </si>
  <si>
    <t>※ 以下、（多面的機能支払、中山間地域等直接支払、環境保全型農業直接支払）をそれぞれ（多面支払、中山間直払、環境直払）と一部で表示</t>
    <rPh sb="25" eb="27">
      <t>カンキョウ</t>
    </rPh>
    <rPh sb="27" eb="30">
      <t>ホゼンガタ</t>
    </rPh>
    <rPh sb="30" eb="32">
      <t>ノウギョウ</t>
    </rPh>
    <rPh sb="32" eb="34">
      <t>チョクセツ</t>
    </rPh>
    <rPh sb="34" eb="36">
      <t>シハライ</t>
    </rPh>
    <rPh sb="54" eb="56">
      <t>カンキョウ</t>
    </rPh>
    <rPh sb="56" eb="58">
      <t>チョクバライ</t>
    </rPh>
    <rPh sb="60" eb="62">
      <t>イチブ</t>
    </rPh>
    <phoneticPr fontId="7"/>
  </si>
  <si>
    <t>終期</t>
  </si>
  <si>
    <t>⑦地場農産物の加工・販売</t>
    <rPh sb="1" eb="3">
      <t>ジバ</t>
    </rPh>
    <rPh sb="3" eb="6">
      <t>ノウサンブツ</t>
    </rPh>
    <rPh sb="7" eb="9">
      <t>カコウ</t>
    </rPh>
    <rPh sb="10" eb="12">
      <t>ハンバイ</t>
    </rPh>
    <phoneticPr fontId="7"/>
  </si>
  <si>
    <t>関係法令の遵守</t>
  </si>
  <si>
    <t>田</t>
    <rPh sb="0" eb="1">
      <t>タ</t>
    </rPh>
    <phoneticPr fontId="7"/>
  </si>
  <si>
    <t>R6以前</t>
    <rPh sb="2" eb="4">
      <t>イゼン</t>
    </rPh>
    <phoneticPr fontId="7"/>
  </si>
  <si>
    <t>農道</t>
    <rPh sb="0" eb="2">
      <t>ノウドウ</t>
    </rPh>
    <phoneticPr fontId="7"/>
  </si>
  <si>
    <t>水路</t>
    <rPh sb="0" eb="2">
      <t>スイロ</t>
    </rPh>
    <phoneticPr fontId="7"/>
  </si>
  <si>
    <t>・この色（黄緑色）が塗ってあるセルは自動入力されます。自動入力されたものが間違っている場合は、正しく修正してください。（入力されている数式を消去すると、自由に入力できます。）</t>
    <rPh sb="3" eb="4">
      <t>イロ</t>
    </rPh>
    <rPh sb="5" eb="8">
      <t>キミドリイロ</t>
    </rPh>
    <rPh sb="10" eb="11">
      <t>ヌ</t>
    </rPh>
    <rPh sb="18" eb="20">
      <t>ジドウ</t>
    </rPh>
    <rPh sb="20" eb="22">
      <t>ニュウリョク</t>
    </rPh>
    <rPh sb="76" eb="78">
      <t>ジユウ</t>
    </rPh>
    <rPh sb="79" eb="81">
      <t>ニュウリョク</t>
    </rPh>
    <phoneticPr fontId="7"/>
  </si>
  <si>
    <t>⑤農作業の共同化</t>
    <rPh sb="1" eb="4">
      <t>ノウサギョウ</t>
    </rPh>
    <rPh sb="5" eb="8">
      <t>キョウドウカ</t>
    </rPh>
    <phoneticPr fontId="7"/>
  </si>
  <si>
    <t>資源向上支払（共同）</t>
    <rPh sb="0" eb="2">
      <t>シゲン</t>
    </rPh>
    <rPh sb="2" eb="4">
      <t>コウジョウ</t>
    </rPh>
    <rPh sb="4" eb="6">
      <t>シハラ</t>
    </rPh>
    <rPh sb="7" eb="9">
      <t>キョウドウ</t>
    </rPh>
    <phoneticPr fontId="7"/>
  </si>
  <si>
    <t>採草放牧地</t>
    <rPh sb="0" eb="2">
      <t>サイソウ</t>
    </rPh>
    <rPh sb="2" eb="5">
      <t>ホウボクチ</t>
    </rPh>
    <phoneticPr fontId="7"/>
  </si>
  <si>
    <t>Ⅱ． １号事業（多面的機能支払）</t>
  </si>
  <si>
    <t>面積</t>
  </si>
  <si>
    <t>７月</t>
  </si>
  <si>
    <t>□</t>
  </si>
  <si>
    <t>2号事業（中山間直払）</t>
  </si>
  <si>
    <t>ため池</t>
    <rPh sb="2" eb="3">
      <t>イケ</t>
    </rPh>
    <phoneticPr fontId="7"/>
  </si>
  <si>
    <t>現状</t>
  </si>
  <si>
    <t>地域区分</t>
    <rPh sb="0" eb="2">
      <t>チイキ</t>
    </rPh>
    <rPh sb="2" eb="4">
      <t>クブン</t>
    </rPh>
    <phoneticPr fontId="7"/>
  </si>
  <si>
    <t>地目</t>
    <rPh sb="0" eb="2">
      <t>チモク</t>
    </rPh>
    <phoneticPr fontId="7"/>
  </si>
  <si>
    <t>Ⅲ． ２号事業（中山間地域等直接支払）</t>
  </si>
  <si>
    <t>交付基準(傾斜等)</t>
  </si>
  <si>
    <t>作　業
種　類</t>
  </si>
  <si>
    <t>草地</t>
    <rPh sb="0" eb="2">
      <t>クサチ</t>
    </rPh>
    <phoneticPr fontId="7"/>
  </si>
  <si>
    <t>①リーダーの人材不足</t>
    <rPh sb="6" eb="10">
      <t>ジンザイブソク</t>
    </rPh>
    <phoneticPr fontId="7"/>
  </si>
  <si>
    <t>交付対象外</t>
    <rPh sb="0" eb="2">
      <t>コウフ</t>
    </rPh>
    <rPh sb="2" eb="4">
      <t>タイショウ</t>
    </rPh>
    <rPh sb="4" eb="5">
      <t>ガイ</t>
    </rPh>
    <phoneticPr fontId="7"/>
  </si>
  <si>
    <t>畑</t>
    <rPh sb="0" eb="1">
      <t>ハタケ</t>
    </rPh>
    <phoneticPr fontId="7"/>
  </si>
  <si>
    <t>中山間地域等
直接支払</t>
  </si>
  <si>
    <t>Ⅰ．地区の概要</t>
    <rPh sb="2" eb="4">
      <t>チク</t>
    </rPh>
    <rPh sb="5" eb="7">
      <t>ガイヨウ</t>
    </rPh>
    <phoneticPr fontId="7"/>
  </si>
  <si>
    <t>⑤協定農用地への柵、ネット等の設置等により鳥獣害防止対策を行う。</t>
  </si>
  <si>
    <t>農地維持支払</t>
  </si>
  <si>
    <t>④その他（自由記載）</t>
  </si>
  <si>
    <t>〇</t>
  </si>
  <si>
    <t>氏名（後任予定者）</t>
    <rPh sb="0" eb="2">
      <t>シメイ</t>
    </rPh>
    <rPh sb="3" eb="8">
      <t>コウニンヨテイシャ</t>
    </rPh>
    <phoneticPr fontId="7"/>
  </si>
  <si>
    <t>達成目標</t>
  </si>
  <si>
    <t>（氏名）</t>
  </si>
  <si>
    <t>計</t>
    <rPh sb="0" eb="1">
      <t>ケイ</t>
    </rPh>
    <phoneticPr fontId="7"/>
  </si>
  <si>
    <t>氏名</t>
    <rPh sb="0" eb="2">
      <t>シメイ</t>
    </rPh>
    <phoneticPr fontId="7"/>
  </si>
  <si>
    <t>環境保全型農業直接支払</t>
  </si>
  <si>
    <t>所在地</t>
    <rPh sb="0" eb="3">
      <t>ショザイチ</t>
    </rPh>
    <phoneticPr fontId="7"/>
  </si>
  <si>
    <t>うち、資源向上支払
（長寿命化）の対象施設</t>
    <rPh sb="3" eb="5">
      <t>シゲン</t>
    </rPh>
    <rPh sb="5" eb="7">
      <t>コウジョウ</t>
    </rPh>
    <rPh sb="7" eb="9">
      <t>シハライ</t>
    </rPh>
    <rPh sb="17" eb="19">
      <t>タイショウ</t>
    </rPh>
    <rPh sb="19" eb="21">
      <t>シセツ</t>
    </rPh>
    <phoneticPr fontId="7"/>
  </si>
  <si>
    <t>通　年　施　行　実　施　計　画</t>
  </si>
  <si>
    <t>＜活動の計画＞</t>
    <rPh sb="1" eb="3">
      <t>カツドウ</t>
    </rPh>
    <rPh sb="4" eb="6">
      <t>ケイカク</t>
    </rPh>
    <phoneticPr fontId="7"/>
  </si>
  <si>
    <t>別添２「構成員一覧」のとおり
　※ 多面支払のみに取り組む場合は、活動組織規約の別紙「構成員一覧」に代えることができる。</t>
    <rPh sb="0" eb="2">
      <t>ベッテン</t>
    </rPh>
    <phoneticPr fontId="7"/>
  </si>
  <si>
    <t>※農山漁村の活性化のための定住等及び地域間交流の促進に関する法律（平成19年法律第48号）第５条第１項に規定する活性化計画が作成されている場合であって、その添付書類として、多面的機能発揮促進事業に関する計画の認定の申請（変更の認定の申請の場合も含む。）に必要な上記１から３までに掲げる書類が既に市町村長に提出されているときは、これらの書類の添付を省略することができる。</t>
  </si>
  <si>
    <t>注）（１）又は（２）の該当する項目を記載すること。</t>
  </si>
  <si>
    <t>申請予定無し</t>
  </si>
  <si>
    <t>別紙　</t>
    <rPh sb="0" eb="2">
      <t>ベッシ</t>
    </rPh>
    <phoneticPr fontId="7"/>
  </si>
  <si>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7"/>
  </si>
  <si>
    <t>中山間地域等直接支払交付金参考様式集（第6期対策）</t>
  </si>
  <si>
    <t>別紙様式２に定めるネットワーク化活動計画を令和11年度までに作成する。</t>
    <rPh sb="15" eb="16">
      <t>カ</t>
    </rPh>
    <rPh sb="16" eb="20">
      <t>カツドウケイカク</t>
    </rPh>
    <phoneticPr fontId="7"/>
  </si>
  <si>
    <t>②共同取組活動参加者の不足</t>
    <rPh sb="1" eb="3">
      <t>キョウドウ</t>
    </rPh>
    <rPh sb="3" eb="5">
      <t>トリクミ</t>
    </rPh>
    <rPh sb="5" eb="7">
      <t>カツドウ</t>
    </rPh>
    <rPh sb="7" eb="10">
      <t>サンカシャ</t>
    </rPh>
    <rPh sb="11" eb="13">
      <t>フソク</t>
    </rPh>
    <phoneticPr fontId="7"/>
  </si>
  <si>
    <t>10月</t>
  </si>
  <si>
    <t>ネットワーク化に向けた話合い（協定間）</t>
    <rPh sb="6" eb="7">
      <t>カ</t>
    </rPh>
    <rPh sb="8" eb="9">
      <t>ム</t>
    </rPh>
    <rPh sb="11" eb="13">
      <t>ハナシア</t>
    </rPh>
    <rPh sb="15" eb="17">
      <t>キョウテイ</t>
    </rPh>
    <rPh sb="17" eb="18">
      <t>アイダ</t>
    </rPh>
    <phoneticPr fontId="7"/>
  </si>
  <si>
    <t>＜施行注意＞</t>
    <rPh sb="1" eb="3">
      <t>セコウ</t>
    </rPh>
    <rPh sb="3" eb="5">
      <t>チュウイ</t>
    </rPh>
    <phoneticPr fontId="7"/>
  </si>
  <si>
    <t>（工程の概略）</t>
    <rPh sb="1" eb="3">
      <t>コウテイ</t>
    </rPh>
    <rPh sb="4" eb="6">
      <t>ガイリャク</t>
    </rPh>
    <phoneticPr fontId="7"/>
  </si>
  <si>
    <t>交付金の
交付年数</t>
    <rPh sb="0" eb="3">
      <t>コウフキン</t>
    </rPh>
    <rPh sb="5" eb="7">
      <t>コウフ</t>
    </rPh>
    <rPh sb="7" eb="9">
      <t>ネンスウ</t>
    </rPh>
    <phoneticPr fontId="7"/>
  </si>
  <si>
    <t>畑
15度以上</t>
  </si>
  <si>
    <t>第２回変更</t>
    <rPh sb="0" eb="1">
      <t>ダイ</t>
    </rPh>
    <rPh sb="2" eb="3">
      <t>カイ</t>
    </rPh>
    <rPh sb="3" eb="5">
      <t>ヘンコウ</t>
    </rPh>
    <phoneticPr fontId="7"/>
  </si>
  <si>
    <t>２－４．ネットワーク化により連携して実施する活動</t>
    <rPh sb="10" eb="11">
      <t>カ</t>
    </rPh>
    <rPh sb="14" eb="16">
      <t>レンケイ</t>
    </rPh>
    <rPh sb="18" eb="20">
      <t>ジッシ</t>
    </rPh>
    <rPh sb="22" eb="24">
      <t>カツドウ</t>
    </rPh>
    <phoneticPr fontId="7"/>
  </si>
  <si>
    <t>傾斜</t>
    <rPh sb="0" eb="2">
      <t>ケイシャ</t>
    </rPh>
    <phoneticPr fontId="7"/>
  </si>
  <si>
    <t>　集落協定「第４　集落マスタープラン」、「第５　農業生産活動等として取り組むべき事項」、　「第８　農業生産活動等の体制整備として取り組むべき事項」及び「第９　加算措置適用のために取り組むべき事項」に記載のとおり。</t>
  </si>
  <si>
    <t>別紙２②（ネットワーク化活動計画）</t>
  </si>
  <si>
    <t>畑</t>
    <rPh sb="0" eb="1">
      <t>ハタ</t>
    </rPh>
    <phoneticPr fontId="7"/>
  </si>
  <si>
    <t>中山間
直払</t>
    <rPh sb="0" eb="3">
      <t>チュウサンカン</t>
    </rPh>
    <rPh sb="4" eb="6">
      <t>チョクバライ</t>
    </rPh>
    <phoneticPr fontId="7"/>
  </si>
  <si>
    <t>☑</t>
  </si>
  <si>
    <t>農業用施設
（多面支払）</t>
    <rPh sb="0" eb="3">
      <t>ノウギョウヨウ</t>
    </rPh>
    <rPh sb="3" eb="5">
      <t>シセツ</t>
    </rPh>
    <rPh sb="7" eb="9">
      <t>タメン</t>
    </rPh>
    <rPh sb="9" eb="11">
      <t>シハラ</t>
    </rPh>
    <phoneticPr fontId="7"/>
  </si>
  <si>
    <t xml:space="preserve"> ４．組織構成員一覧</t>
    <rPh sb="3" eb="5">
      <t>ソシキ</t>
    </rPh>
    <rPh sb="5" eb="8">
      <t>コウセイイン</t>
    </rPh>
    <rPh sb="8" eb="10">
      <t>イチラン</t>
    </rPh>
    <phoneticPr fontId="7"/>
  </si>
  <si>
    <t>④その他（　　　　　　　　　　　　　　　　）</t>
  </si>
  <si>
    <t>組織名</t>
  </si>
  <si>
    <t>別紙様式２</t>
    <rPh sb="0" eb="2">
      <t>ベッシ</t>
    </rPh>
    <rPh sb="2" eb="4">
      <t>ヨウシキ</t>
    </rPh>
    <phoneticPr fontId="7"/>
  </si>
  <si>
    <t>新たにネットワーク化を行い10ha以上のネットワークを形成する集落協定</t>
  </si>
  <si>
    <t>実施区域位置図</t>
    <rPh sb="0" eb="2">
      <t>ジッシ</t>
    </rPh>
    <rPh sb="2" eb="4">
      <t>クイキ</t>
    </rPh>
    <rPh sb="4" eb="7">
      <t>イチズ</t>
    </rPh>
    <phoneticPr fontId="7"/>
  </si>
  <si>
    <t>農用地の内訳等及びネットワーク化活動計画
○農用地の内訳等</t>
    <rPh sb="22" eb="25">
      <t>ノウヨウチ</t>
    </rPh>
    <rPh sb="26" eb="28">
      <t>ウチワケ</t>
    </rPh>
    <rPh sb="28" eb="29">
      <t>トウ</t>
    </rPh>
    <phoneticPr fontId="7"/>
  </si>
  <si>
    <t>市町村名</t>
    <rPh sb="0" eb="4">
      <t>シチョウソンメイ</t>
    </rPh>
    <phoneticPr fontId="7"/>
  </si>
  <si>
    <t>(2) 水路・農道等</t>
  </si>
  <si>
    <t>組織名称：</t>
  </si>
  <si>
    <t>１．事業計画の申請時に提出するもの</t>
    <rPh sb="2" eb="4">
      <t>ジギョウ</t>
    </rPh>
    <rPh sb="4" eb="6">
      <t>ケイカク</t>
    </rPh>
    <rPh sb="7" eb="9">
      <t>シンセイ</t>
    </rPh>
    <rPh sb="9" eb="10">
      <t>トキ</t>
    </rPh>
    <rPh sb="11" eb="13">
      <t>テイシュツ</t>
    </rPh>
    <phoneticPr fontId="7"/>
  </si>
  <si>
    <t>　）</t>
  </si>
  <si>
    <t>１号事業（多面支払）</t>
    <rPh sb="7" eb="9">
      <t>シハライ</t>
    </rPh>
    <phoneticPr fontId="7"/>
  </si>
  <si>
    <t>　４　次のとおり支出する。</t>
  </si>
  <si>
    <t>①耕作放棄されそうな農用地については、集落内外の担い手農家や第３セクター等による利用権の設定等や農作業の委託を行う。</t>
  </si>
  <si>
    <t>３号事業（環境直払）</t>
    <rPh sb="5" eb="7">
      <t>カンキョウ</t>
    </rPh>
    <rPh sb="7" eb="9">
      <t>チョクバライ</t>
    </rPh>
    <phoneticPr fontId="7"/>
  </si>
  <si>
    <t>ネットワーク化活動計画を作成しない</t>
    <rPh sb="6" eb="11">
      <t>カカツドウケイカク</t>
    </rPh>
    <rPh sb="12" eb="14">
      <t>サクセイ</t>
    </rPh>
    <phoneticPr fontId="7"/>
  </si>
  <si>
    <t>代表者氏名</t>
  </si>
  <si>
    <t>スマート農業加算</t>
  </si>
  <si>
    <t>２－１～２－７</t>
  </si>
  <si>
    <t xml:space="preserve">作業名
</t>
  </si>
  <si>
    <t>シート名</t>
    <rPh sb="3" eb="4">
      <t>メイ</t>
    </rPh>
    <phoneticPr fontId="7"/>
  </si>
  <si>
    <t>注１　申請時は「します」の□、報告時は「しました」の□にチェックしてください。</t>
  </si>
  <si>
    <t>別紙１③</t>
  </si>
  <si>
    <t>環境
直払※２</t>
    <rPh sb="0" eb="2">
      <t>カンキョウ</t>
    </rPh>
    <rPh sb="3" eb="5">
      <t>チョクバライ</t>
    </rPh>
    <phoneticPr fontId="7"/>
  </si>
  <si>
    <t xml:space="preserve"> ３．実施区域位置図</t>
    <rPh sb="3" eb="5">
      <t>ジッシ</t>
    </rPh>
    <rPh sb="5" eb="7">
      <t>クイキ</t>
    </rPh>
    <rPh sb="7" eb="9">
      <t>イチ</t>
    </rPh>
    <rPh sb="9" eb="10">
      <t>ズ</t>
    </rPh>
    <phoneticPr fontId="7"/>
  </si>
  <si>
    <t>資源向上支払（長寿命化）</t>
    <rPh sb="0" eb="2">
      <t>シゲン</t>
    </rPh>
    <rPh sb="2" eb="4">
      <t>コウジョウ</t>
    </rPh>
    <rPh sb="4" eb="6">
      <t>シハラ</t>
    </rPh>
    <rPh sb="7" eb="11">
      <t>チョウジュミョウカ</t>
    </rPh>
    <phoneticPr fontId="7"/>
  </si>
  <si>
    <t>自協定が存する計画区域内</t>
    <rPh sb="0" eb="3">
      <t>ジキョウテイ</t>
    </rPh>
    <rPh sb="4" eb="5">
      <t>ゾン</t>
    </rPh>
    <rPh sb="7" eb="12">
      <t>ケイカククイキナイ</t>
    </rPh>
    <phoneticPr fontId="7"/>
  </si>
  <si>
    <t>⑨その他（土地改良事業、災害復旧及び地目変換（田から畑等へ）等）</t>
  </si>
  <si>
    <t>（うち農地整備費）</t>
  </si>
  <si>
    <t>★提出書類と各シートの説明</t>
    <rPh sb="1" eb="3">
      <t>テイシュツ</t>
    </rPh>
    <rPh sb="3" eb="5">
      <t>ショルイ</t>
    </rPh>
    <rPh sb="6" eb="7">
      <t>カク</t>
    </rPh>
    <rPh sb="11" eb="13">
      <t>セツメイ</t>
    </rPh>
    <phoneticPr fontId="7"/>
  </si>
  <si>
    <t>⑤</t>
  </si>
  <si>
    <t>協定参加者数（人）</t>
    <rPh sb="0" eb="2">
      <t>キョウテイ</t>
    </rPh>
    <rPh sb="2" eb="5">
      <t>サンカシャ</t>
    </rPh>
    <rPh sb="5" eb="6">
      <t>スウ</t>
    </rPh>
    <rPh sb="7" eb="8">
      <t>ニン</t>
    </rPh>
    <phoneticPr fontId="7"/>
  </si>
  <si>
    <t>Ⅰ．　</t>
  </si>
  <si>
    <t>構成員一覧</t>
    <rPh sb="0" eb="3">
      <t>コウセイイン</t>
    </rPh>
    <rPh sb="3" eb="5">
      <t>イチラン</t>
    </rPh>
    <phoneticPr fontId="7"/>
  </si>
  <si>
    <t>具　体　的　に　取　り　組　む　行　為</t>
  </si>
  <si>
    <t>５月</t>
  </si>
  <si>
    <t>・</t>
  </si>
  <si>
    <t>第９　加算措置適用のために取り組むべき事項（加算措置必須要件）</t>
  </si>
  <si>
    <t>２．目標</t>
    <rPh sb="2" eb="4">
      <t>モクヒョウ</t>
    </rPh>
    <phoneticPr fontId="90"/>
  </si>
  <si>
    <t>★基本情報入力欄　はじめに太枠内の情報を入力してください。</t>
    <rPh sb="1" eb="3">
      <t>キホン</t>
    </rPh>
    <rPh sb="3" eb="5">
      <t>ジョウホウ</t>
    </rPh>
    <rPh sb="5" eb="7">
      <t>ニュウリョク</t>
    </rPh>
    <rPh sb="7" eb="8">
      <t>ラン</t>
    </rPh>
    <rPh sb="13" eb="15">
      <t>フトワク</t>
    </rPh>
    <rPh sb="15" eb="16">
      <t>ナイ</t>
    </rPh>
    <rPh sb="17" eb="19">
      <t>ジョウホウ</t>
    </rPh>
    <rPh sb="20" eb="22">
      <t>ニュウリョク</t>
    </rPh>
    <phoneticPr fontId="7"/>
  </si>
  <si>
    <t>都道府県名</t>
    <rPh sb="0" eb="4">
      <t>トドウフケン</t>
    </rPh>
    <rPh sb="4" eb="5">
      <t>メイ</t>
    </rPh>
    <phoneticPr fontId="7"/>
  </si>
  <si>
    <t>新たに統合を行い10ha以上の集落協定を形成する集落協定</t>
  </si>
  <si>
    <t>注１）統合をこれから行う場合は、統合を行おうとする他の集落協定のネットワーク化活動計画における統合の計画と整合がとれたものとすること。
注２）「新たに統合を行い10ha以上の集落協定を形成する集落協定」は、３－１～３－５を記載すること。「新たに統合を行う予定はないが、既に10ha以上の集落協定となっており、体制の維持、向上を図ろうとする集落協定」は、３－２、３－６、３－７を記載すること。</t>
  </si>
  <si>
    <t>代表者名</t>
    <rPh sb="0" eb="3">
      <t>ダイヒョウシャ</t>
    </rPh>
    <rPh sb="3" eb="4">
      <t>メイ</t>
    </rPh>
    <phoneticPr fontId="7"/>
  </si>
  <si>
    <t>連携して実施する活動</t>
  </si>
  <si>
    <t>　←　「都道府県」まで記入してください。</t>
    <rPh sb="4" eb="8">
      <t>トドウフケン</t>
    </rPh>
    <rPh sb="11" eb="13">
      <t>キニュウ</t>
    </rPh>
    <phoneticPr fontId="7"/>
  </si>
  <si>
    <t>ネットワーク化活動計画を
作成する</t>
    <rPh sb="6" eb="11">
      <t>カカツドウケイカク</t>
    </rPh>
    <rPh sb="13" eb="15">
      <t>サクセイ</t>
    </rPh>
    <phoneticPr fontId="7"/>
  </si>
  <si>
    <t>農用地の現況</t>
  </si>
  <si>
    <t>⑧鳥獣害対策</t>
    <rPh sb="1" eb="6">
      <t>チョウジュウガイタイサク</t>
    </rPh>
    <phoneticPr fontId="7"/>
  </si>
  <si>
    <t>２－３．ネットワーク化で解決しようとする課題</t>
    <rPh sb="10" eb="11">
      <t>カ</t>
    </rPh>
    <rPh sb="12" eb="14">
      <t>カイケツ</t>
    </rPh>
    <rPh sb="20" eb="22">
      <t>カダイ</t>
    </rPh>
    <phoneticPr fontId="7"/>
  </si>
  <si>
    <t>　←　「市町村」まで記入してください。</t>
    <rPh sb="4" eb="7">
      <t>シチョウソン</t>
    </rPh>
    <phoneticPr fontId="7"/>
  </si>
  <si>
    <t>環境負荷低減のチェックシート（集落協定向け）</t>
  </si>
  <si>
    <t>協定農用地面積
又は認定農用地面積※１</t>
    <rPh sb="0" eb="2">
      <t>キョウテイ</t>
    </rPh>
    <rPh sb="2" eb="4">
      <t>ノウヨウ</t>
    </rPh>
    <rPh sb="4" eb="5">
      <t>チ</t>
    </rPh>
    <rPh sb="5" eb="7">
      <t>メンセキ</t>
    </rPh>
    <rPh sb="8" eb="9">
      <t>マタ</t>
    </rPh>
    <rPh sb="10" eb="12">
      <t>ニンテイ</t>
    </rPh>
    <rPh sb="12" eb="15">
      <t>ノウヨウチ</t>
    </rPh>
    <rPh sb="15" eb="17">
      <t>メンセキ</t>
    </rPh>
    <phoneticPr fontId="7"/>
  </si>
  <si>
    <t xml:space="preserve">（該当する課題について詳細を記載）
</t>
    <rPh sb="1" eb="3">
      <t>ガイトウ</t>
    </rPh>
    <rPh sb="5" eb="7">
      <t>カダイ</t>
    </rPh>
    <rPh sb="11" eb="13">
      <t>ショウサイ</t>
    </rPh>
    <rPh sb="14" eb="16">
      <t>キサイ</t>
    </rPh>
    <phoneticPr fontId="7"/>
  </si>
  <si>
    <t>地区の概要（共通）</t>
  </si>
  <si>
    <t>３のとおり</t>
  </si>
  <si>
    <t>　提出の際に（　）内は、多面的機能支払に係る活動計画書、中山間地域等直接支払に係る集落協定、環境保全型農業直接支払に係る営農活動計画書のうち該当する活動の計画書若しくは協定を記載すること。</t>
    <rPh sb="1" eb="3">
      <t>テイシュツ</t>
    </rPh>
    <rPh sb="4" eb="5">
      <t>サイ</t>
    </rPh>
    <rPh sb="9" eb="10">
      <t>ナイ</t>
    </rPh>
    <rPh sb="12" eb="15">
      <t>タメンテキ</t>
    </rPh>
    <rPh sb="15" eb="17">
      <t>キノウ</t>
    </rPh>
    <rPh sb="17" eb="19">
      <t>シハラ</t>
    </rPh>
    <rPh sb="20" eb="21">
      <t>カカ</t>
    </rPh>
    <rPh sb="22" eb="24">
      <t>カツドウ</t>
    </rPh>
    <rPh sb="24" eb="27">
      <t>ケイカクショ</t>
    </rPh>
    <rPh sb="28" eb="29">
      <t>チュウ</t>
    </rPh>
    <rPh sb="29" eb="31">
      <t>サンカン</t>
    </rPh>
    <rPh sb="31" eb="33">
      <t>チイキ</t>
    </rPh>
    <rPh sb="33" eb="34">
      <t>トウ</t>
    </rPh>
    <rPh sb="34" eb="36">
      <t>チョクセツ</t>
    </rPh>
    <rPh sb="36" eb="38">
      <t>シハライ</t>
    </rPh>
    <rPh sb="39" eb="40">
      <t>カカ</t>
    </rPh>
    <rPh sb="41" eb="43">
      <t>シュウラク</t>
    </rPh>
    <rPh sb="43" eb="45">
      <t>キョウテイ</t>
    </rPh>
    <rPh sb="46" eb="48">
      <t>カンキョウ</t>
    </rPh>
    <rPh sb="48" eb="51">
      <t>ホゼンガタ</t>
    </rPh>
    <rPh sb="51" eb="53">
      <t>ノウギョウ</t>
    </rPh>
    <rPh sb="53" eb="55">
      <t>チョクセツ</t>
    </rPh>
    <rPh sb="55" eb="57">
      <t>シハライ</t>
    </rPh>
    <rPh sb="58" eb="59">
      <t>カカ</t>
    </rPh>
    <rPh sb="60" eb="62">
      <t>エイノウ</t>
    </rPh>
    <rPh sb="62" eb="64">
      <t>カツドウ</t>
    </rPh>
    <rPh sb="64" eb="67">
      <t>ケイカクショ</t>
    </rPh>
    <rPh sb="70" eb="72">
      <t>ガイトウ</t>
    </rPh>
    <rPh sb="74" eb="76">
      <t>カツドウ</t>
    </rPh>
    <rPh sb="77" eb="80">
      <t>ケイカクショ</t>
    </rPh>
    <rPh sb="80" eb="81">
      <t>モ</t>
    </rPh>
    <rPh sb="84" eb="86">
      <t>キョウテイ</t>
    </rPh>
    <rPh sb="87" eb="89">
      <t>キサイ</t>
    </rPh>
    <phoneticPr fontId="7"/>
  </si>
  <si>
    <r>
      <t>[</t>
    </r>
    <r>
      <rPr>
        <sz val="9"/>
        <color auto="1"/>
        <rFont val="ＭＳ ゴシック"/>
      </rPr>
      <t>スマート農業による作業の省力化・効率化を図る取組]
例1) ドローンを導入し、オペレーターを育成するとともに、農薬散布に要する時間を○割減少させる。（農薬散布を行う面積を△haから□haに増加させる）
例2) リモコン式自走式草刈機を導入し、除草作業時間を○時間／日だけ減少させる。（リモコン式自走草刈機を利用する面積を△haから□haに増加させる）</t>
    </r>
  </si>
  <si>
    <t>Ⅴ． その他多面的機能の発揮の促進に資する事業に係る計画書</t>
  </si>
  <si>
    <t>（別添１）</t>
    <rPh sb="1" eb="3">
      <t>ベッテン</t>
    </rPh>
    <phoneticPr fontId="7"/>
  </si>
  <si>
    <t>※　延長は、小数点以下第１位まで記入する。</t>
    <rPh sb="2" eb="4">
      <t>エンチョウ</t>
    </rPh>
    <rPh sb="6" eb="9">
      <t>ショウスウテン</t>
    </rPh>
    <rPh sb="9" eb="11">
      <t>イカ</t>
    </rPh>
    <rPh sb="11" eb="12">
      <t>ダイ</t>
    </rPh>
    <rPh sb="13" eb="14">
      <t>イ</t>
    </rPh>
    <rPh sb="16" eb="18">
      <t>キニュウ</t>
    </rPh>
    <phoneticPr fontId="7"/>
  </si>
  <si>
    <t>④未定</t>
    <rPh sb="1" eb="3">
      <t>ミテイ</t>
    </rPh>
    <phoneticPr fontId="7"/>
  </si>
  <si>
    <r>
      <t>・行を追加する際は、一番左にある</t>
    </r>
    <r>
      <rPr>
        <u/>
        <sz val="10"/>
        <color auto="1"/>
        <rFont val="HG丸ｺﾞｼｯｸM-PRO"/>
      </rPr>
      <t>行番号をクリック</t>
    </r>
    <r>
      <rPr>
        <sz val="10"/>
        <color auto="1"/>
        <rFont val="HG丸ｺﾞｼｯｸM-PRO"/>
      </rPr>
      <t>して</t>
    </r>
    <r>
      <rPr>
        <u/>
        <sz val="10"/>
        <color auto="1"/>
        <rFont val="HG丸ｺﾞｼｯｸM-PRO"/>
      </rPr>
      <t>行全体</t>
    </r>
    <r>
      <rPr>
        <sz val="10"/>
        <color auto="1"/>
        <rFont val="HG丸ｺﾞｼｯｸM-PRO"/>
      </rPr>
      <t>をコピーし、表の最下部の太線より上の位置で</t>
    </r>
    <r>
      <rPr>
        <u/>
        <sz val="10"/>
        <color auto="1"/>
        <rFont val="HG丸ｺﾞｼｯｸM-PRO"/>
      </rPr>
      <t>行番号を右クリック</t>
    </r>
    <r>
      <rPr>
        <sz val="10"/>
        <color auto="1"/>
        <rFont val="HG丸ｺﾞｼｯｸM-PRO"/>
      </rPr>
      <t>し「コピーしたセルの挿入」を選択してください。</t>
    </r>
    <rPh sb="1" eb="2">
      <t>ギョウ</t>
    </rPh>
    <rPh sb="3" eb="5">
      <t>ツイカ</t>
    </rPh>
    <rPh sb="7" eb="8">
      <t>サイ</t>
    </rPh>
    <rPh sb="10" eb="12">
      <t>イチバン</t>
    </rPh>
    <rPh sb="12" eb="13">
      <t>ヒダリ</t>
    </rPh>
    <rPh sb="16" eb="19">
      <t>ギョウバンゴウ</t>
    </rPh>
    <rPh sb="26" eb="27">
      <t>ギョウ</t>
    </rPh>
    <rPh sb="27" eb="29">
      <t>ゼンタイ</t>
    </rPh>
    <rPh sb="35" eb="36">
      <t>ヒョウ</t>
    </rPh>
    <rPh sb="37" eb="40">
      <t>サイカブ</t>
    </rPh>
    <rPh sb="41" eb="43">
      <t>フトセン</t>
    </rPh>
    <rPh sb="45" eb="46">
      <t>ウエ</t>
    </rPh>
    <rPh sb="47" eb="49">
      <t>イチ</t>
    </rPh>
    <rPh sb="50" eb="51">
      <t>ギョウ</t>
    </rPh>
    <rPh sb="51" eb="53">
      <t>バンゴウ</t>
    </rPh>
    <rPh sb="54" eb="55">
      <t>ミギ</t>
    </rPh>
    <rPh sb="69" eb="71">
      <t>ソウニュウ</t>
    </rPh>
    <rPh sb="73" eb="75">
      <t>センタク</t>
    </rPh>
    <phoneticPr fontId="7"/>
  </si>
  <si>
    <t>別紙４</t>
  </si>
  <si>
    <t>Ⅳ． ３号事業（環境保全型農業直接支払）</t>
  </si>
  <si>
    <t>※１　 多面支払の認定農用地面積は、集落が管理する農用地面積を記載する。
※２ 　環境直払に取り組む場合は、Ⅳの４の交付金額の取組面積の合計及び年当たり交付金額上限の合計を
　　　記載するものとする。</t>
    <rPh sb="4" eb="6">
      <t>タメン</t>
    </rPh>
    <rPh sb="6" eb="8">
      <t>シハライ</t>
    </rPh>
    <rPh sb="9" eb="11">
      <t>ニンテイ</t>
    </rPh>
    <rPh sb="11" eb="14">
      <t>ノウヨウチ</t>
    </rPh>
    <rPh sb="14" eb="16">
      <t>メンセキ</t>
    </rPh>
    <rPh sb="18" eb="20">
      <t>シュウラク</t>
    </rPh>
    <rPh sb="21" eb="23">
      <t>カンリ</t>
    </rPh>
    <rPh sb="25" eb="28">
      <t>ノウヨウチ</t>
    </rPh>
    <rPh sb="28" eb="30">
      <t>メンセキ</t>
    </rPh>
    <rPh sb="31" eb="33">
      <t>キサイ</t>
    </rPh>
    <rPh sb="41" eb="43">
      <t>カンキョウ</t>
    </rPh>
    <rPh sb="43" eb="44">
      <t>チョク</t>
    </rPh>
    <rPh sb="44" eb="45">
      <t>バライ</t>
    </rPh>
    <rPh sb="46" eb="47">
      <t>ト</t>
    </rPh>
    <rPh sb="48" eb="49">
      <t>ク</t>
    </rPh>
    <rPh sb="50" eb="52">
      <t>バアイ</t>
    </rPh>
    <rPh sb="58" eb="60">
      <t>コウフ</t>
    </rPh>
    <rPh sb="60" eb="62">
      <t>キンガク</t>
    </rPh>
    <rPh sb="63" eb="65">
      <t>トリクミ</t>
    </rPh>
    <rPh sb="65" eb="67">
      <t>メンセキ</t>
    </rPh>
    <rPh sb="68" eb="70">
      <t>ゴウケイ</t>
    </rPh>
    <rPh sb="70" eb="71">
      <t>オヨ</t>
    </rPh>
    <rPh sb="72" eb="73">
      <t>トシ</t>
    </rPh>
    <rPh sb="73" eb="74">
      <t>ア</t>
    </rPh>
    <rPh sb="76" eb="78">
      <t>コウフ</t>
    </rPh>
    <rPh sb="83" eb="85">
      <t>ゴウケイ</t>
    </rPh>
    <rPh sb="90" eb="92">
      <t>キサイ</t>
    </rPh>
    <phoneticPr fontId="7"/>
  </si>
  <si>
    <t xml:space="preserve"> １．活動期間</t>
    <rPh sb="3" eb="5">
      <t>カツドウ</t>
    </rPh>
    <rPh sb="5" eb="7">
      <t>キカン</t>
    </rPh>
    <phoneticPr fontId="7"/>
  </si>
  <si>
    <t>協定農用地
面積</t>
  </si>
  <si>
    <t xml:space="preserve"> ２．実施区域内の農用地、施設</t>
  </si>
  <si>
    <t>重複面積
（多面支払・中山間直払）</t>
  </si>
  <si>
    <t>令和</t>
    <rPh sb="0" eb="2">
      <t>レイワ</t>
    </rPh>
    <phoneticPr fontId="7"/>
  </si>
  <si>
    <t xml:space="preserve"> ５．多面的機能支払と中山間地域等直接支払との重複面積</t>
    <rPh sb="3" eb="6">
      <t>タメンテキ</t>
    </rPh>
    <rPh sb="6" eb="8">
      <t>キノウ</t>
    </rPh>
    <rPh sb="8" eb="10">
      <t>シハライ</t>
    </rPh>
    <rPh sb="11" eb="12">
      <t>ナカ</t>
    </rPh>
    <rPh sb="12" eb="14">
      <t>サンカン</t>
    </rPh>
    <rPh sb="14" eb="16">
      <t>チイキ</t>
    </rPh>
    <rPh sb="16" eb="17">
      <t>トウ</t>
    </rPh>
    <rPh sb="17" eb="19">
      <t>チョクセツ</t>
    </rPh>
    <rPh sb="19" eb="21">
      <t>シハライ</t>
    </rPh>
    <rPh sb="23" eb="25">
      <t>チョウフク</t>
    </rPh>
    <rPh sb="25" eb="27">
      <t>メンセキ</t>
    </rPh>
    <phoneticPr fontId="7"/>
  </si>
  <si>
    <t>採草放牧地</t>
    <rPh sb="0" eb="2">
      <t>サイソウ</t>
    </rPh>
    <rPh sb="2" eb="4">
      <t>ホウボク</t>
    </rPh>
    <rPh sb="4" eb="5">
      <t>チ</t>
    </rPh>
    <phoneticPr fontId="7"/>
  </si>
  <si>
    <t>　</t>
  </si>
  <si>
    <t>交付基準（傾斜等）</t>
  </si>
  <si>
    <t>年齢
分類
記号</t>
    <rPh sb="0" eb="2">
      <t>ネンレイ</t>
    </rPh>
    <rPh sb="3" eb="5">
      <t>ブンルイ</t>
    </rPh>
    <rPh sb="6" eb="7">
      <t>キ</t>
    </rPh>
    <phoneticPr fontId="7"/>
  </si>
  <si>
    <t>　変更の認定の申請の場合は、［　］内の記載に置き換えるものとする。</t>
  </si>
  <si>
    <t>別紙１①</t>
  </si>
  <si>
    <t>協定所在地</t>
    <rPh sb="0" eb="2">
      <t>キョウテイ</t>
    </rPh>
    <rPh sb="2" eb="5">
      <t>ショザイチ</t>
    </rPh>
    <phoneticPr fontId="7"/>
  </si>
  <si>
    <t>年度</t>
    <rPh sb="0" eb="2">
      <t>ネンド</t>
    </rPh>
    <phoneticPr fontId="7"/>
  </si>
  <si>
    <t>字</t>
  </si>
  <si>
    <t>⑧粗放的畜産を行う。</t>
  </si>
  <si>
    <t>農作業受委託契約書（様式例）</t>
  </si>
  <si>
    <t>殿</t>
    <rPh sb="0" eb="1">
      <t>ドノ</t>
    </rPh>
    <phoneticPr fontId="7"/>
  </si>
  <si>
    <t>別紙</t>
    <rPh sb="0" eb="2">
      <t>ベッシ</t>
    </rPh>
    <phoneticPr fontId="7"/>
  </si>
  <si>
    <t>３－２．統合に参加する集落協定</t>
    <rPh sb="4" eb="6">
      <t>トウゴウ</t>
    </rPh>
    <rPh sb="7" eb="9">
      <t>サンカ</t>
    </rPh>
    <rPh sb="11" eb="15">
      <t>シュウラクキョウテイ</t>
    </rPh>
    <phoneticPr fontId="7"/>
  </si>
  <si>
    <t>４－１～４－３</t>
  </si>
  <si>
    <t>（別添２）</t>
  </si>
  <si>
    <t>氏名
（代表者名、
団体名）</t>
    <rPh sb="0" eb="2">
      <t>シメイ</t>
    </rPh>
    <phoneticPr fontId="7"/>
  </si>
  <si>
    <t>●●地区</t>
    <rPh sb="2" eb="4">
      <t>チク</t>
    </rPh>
    <phoneticPr fontId="7"/>
  </si>
  <si>
    <t>協定対象施設の管理方法</t>
  </si>
  <si>
    <t>④その他（</t>
    <rPh sb="3" eb="4">
      <t>タ</t>
    </rPh>
    <phoneticPr fontId="7"/>
  </si>
  <si>
    <t>分類
記号</t>
    <rPh sb="0" eb="2">
      <t>ブンルイ</t>
    </rPh>
    <rPh sb="3" eb="5">
      <t>キゴウ</t>
    </rPh>
    <phoneticPr fontId="7"/>
  </si>
  <si>
    <t>注１)  農業従事者一人当たりの農業所得が同一都道府県内の都市部の勤労者一人当たりの平均所得を上回る場合にあって、集落協定上の基幹的活動において中核的なリーダーとしての役割を果たす担い手として指定された者において、引受地に対して交付される交付額を個人配分に充てる場合に記入。</t>
  </si>
  <si>
    <t>超急傾斜農地
棚田地域振興農地のうち</t>
    <rPh sb="0" eb="1">
      <t>チョウ</t>
    </rPh>
    <rPh sb="1" eb="4">
      <t>キュウケイシャ</t>
    </rPh>
    <rPh sb="4" eb="6">
      <t>ノウチ</t>
    </rPh>
    <phoneticPr fontId="7"/>
  </si>
  <si>
    <t>（必要に応じて）</t>
    <rPh sb="1" eb="3">
      <t>ヒツヨウ</t>
    </rPh>
    <rPh sb="4" eb="5">
      <t>オウ</t>
    </rPh>
    <phoneticPr fontId="7"/>
  </si>
  <si>
    <r>
      <t>①協議会型</t>
    </r>
    <r>
      <rPr>
        <vertAlign val="superscript"/>
        <sz val="11"/>
        <color auto="1"/>
        <rFont val="ＭＳ 明朝"/>
      </rPr>
      <t>注１）</t>
    </r>
    <rPh sb="1" eb="4">
      <t>キョウギカイ</t>
    </rPh>
    <rPh sb="4" eb="5">
      <t>ガタ</t>
    </rPh>
    <rPh sb="5" eb="6">
      <t>チュウ</t>
    </rPh>
    <phoneticPr fontId="7"/>
  </si>
  <si>
    <t>上限
単価</t>
    <rPh sb="0" eb="2">
      <t>ジョウゲン</t>
    </rPh>
    <phoneticPr fontId="7"/>
  </si>
  <si>
    <t>書記担当</t>
    <rPh sb="0" eb="2">
      <t>ショキ</t>
    </rPh>
    <rPh sb="2" eb="4">
      <t>タントウ</t>
    </rPh>
    <phoneticPr fontId="7"/>
  </si>
  <si>
    <t>１　農作業受委託の内容</t>
  </si>
  <si>
    <t>会計担当</t>
    <rPh sb="0" eb="2">
      <t>カイケイ</t>
    </rPh>
    <rPh sb="2" eb="4">
      <t>タントウ</t>
    </rPh>
    <phoneticPr fontId="7"/>
  </si>
  <si>
    <t>３－６．役員の継承計画</t>
    <rPh sb="4" eb="6">
      <t>ヤクイン</t>
    </rPh>
    <rPh sb="7" eb="11">
      <t>ケイショウケイカク</t>
    </rPh>
    <phoneticPr fontId="7"/>
  </si>
  <si>
    <t>③農業作業の人材不足</t>
    <rPh sb="1" eb="3">
      <t>ノウギョウ</t>
    </rPh>
    <rPh sb="3" eb="5">
      <t>サギョウ</t>
    </rPh>
    <rPh sb="6" eb="8">
      <t>ジンザイ</t>
    </rPh>
    <rPh sb="8" eb="10">
      <t>ブソク</t>
    </rPh>
    <phoneticPr fontId="7"/>
  </si>
  <si>
    <t>実施
面積
(ha)</t>
  </si>
  <si>
    <t>　以下の項目から１項目以上（２で管理の対象とする水路・農道等が、多面的機能支払交付金実施要綱別紙１第５の２に基づく活動計画に定める施設と同一である場合は、２項目以上）を選択する。</t>
  </si>
  <si>
    <t>共同機械担当</t>
  </si>
  <si>
    <t>別紙２③（ネットワーク化）</t>
  </si>
  <si>
    <t>荒廃農地</t>
  </si>
  <si>
    <t>２号事業様式</t>
  </si>
  <si>
    <t>交付単価</t>
    <rPh sb="0" eb="2">
      <t>コウフ</t>
    </rPh>
    <rPh sb="2" eb="4">
      <t>タンカ</t>
    </rPh>
    <phoneticPr fontId="7"/>
  </si>
  <si>
    <t>　１　交付金は、集落を代表して</t>
  </si>
  <si>
    <t>（中山間地域等直接支払交付金）</t>
  </si>
  <si>
    <t>第３回変更</t>
    <rPh sb="0" eb="1">
      <t>ダイ</t>
    </rPh>
    <rPh sb="2" eb="3">
      <t>カイ</t>
    </rPh>
    <rPh sb="3" eb="5">
      <t>ヘンコウ</t>
    </rPh>
    <phoneticPr fontId="7"/>
  </si>
  <si>
    <t>３月</t>
  </si>
  <si>
    <t>３－３．統合で解決しようとする課題</t>
    <rPh sb="4" eb="6">
      <t>トウゴウ</t>
    </rPh>
    <rPh sb="7" eb="9">
      <t>カイケツ</t>
    </rPh>
    <rPh sb="15" eb="17">
      <t>カダイ</t>
    </rPh>
    <phoneticPr fontId="7"/>
  </si>
  <si>
    <t>第１  集落協定の実施体制</t>
  </si>
  <si>
    <t>統合の予定</t>
    <rPh sb="0" eb="2">
      <t>トウゴウ</t>
    </rPh>
    <rPh sb="3" eb="5">
      <t>ヨテイ</t>
    </rPh>
    <phoneticPr fontId="7"/>
  </si>
  <si>
    <t>管理作業者</t>
  </si>
  <si>
    <t>注２）加算上限額（円）は、面積×上限単価（円）の合計額とする。</t>
  </si>
  <si>
    <t>該 当</t>
  </si>
  <si>
    <t>　（基本分）</t>
  </si>
  <si>
    <t>（単位：㎡）</t>
  </si>
  <si>
    <t>田</t>
  </si>
  <si>
    <t>％</t>
  </si>
  <si>
    <t>草地</t>
  </si>
  <si>
    <t>積立累計額</t>
  </si>
  <si>
    <t>都道府県の同意書の写し（都道府県営土地改良施設の管理）</t>
  </si>
  <si>
    <t>採草放牧地</t>
  </si>
  <si>
    <t>新規就農者等による農業生産</t>
  </si>
  <si>
    <t>協定全体</t>
  </si>
  <si>
    <r>
      <t>［</t>
    </r>
    <r>
      <rPr>
        <sz val="9"/>
        <color auto="1"/>
        <rFont val="ＭＳ ゴシック"/>
      </rPr>
      <t>ネットワーク化・統合等により実現する農業生産活動等の継続のための取組］
例1) 機械の共同利用のための組織を立ち上げ、ネットワーク化した協定の農用地の●％で機械利用の共同化を行う。
例2) 生産、加工、販売の過程を総合的に主導する人材を○名確保する。
例3)農泊事業と連携して農業体験ツアーを行う体制を構築し、体験参加者を○人から△人に増加させる。
（人材の確保後記入）
氏名等　○○　○○</t>
    </r>
  </si>
  <si>
    <t>⑤毎年の積立額又は次年度への繰越予定額</t>
  </si>
  <si>
    <t>小区画・不整形</t>
  </si>
  <si>
    <t>道　路</t>
  </si>
  <si>
    <t>注１　農地又は採草放牧地について、所有権移転、賃借権等を設定した場合は、農地法第３条の規定に基づく許可書又は農地中間管理事業の推進に関する法律第18条に基づく農用地利用集積等促進計画の写しを添付のこと。</t>
  </si>
  <si>
    <t>計</t>
  </si>
  <si>
    <t>②農業生産活動等の体制整備に向けた活動等の集落マスタープランの将来像を実現するための活動に対する経費</t>
  </si>
  <si>
    <t>協定参加者に占める中核的リーダーの割合（％）</t>
    <rPh sb="0" eb="2">
      <t>キョウテイ</t>
    </rPh>
    <rPh sb="2" eb="5">
      <t>サンカシャ</t>
    </rPh>
    <rPh sb="6" eb="7">
      <t>シ</t>
    </rPh>
    <rPh sb="9" eb="12">
      <t>チュウカクテキ</t>
    </rPh>
    <rPh sb="17" eb="19">
      <t>ワリアイ</t>
    </rPh>
    <phoneticPr fontId="7"/>
  </si>
  <si>
    <t>　（加算措置に取り組む場合）</t>
  </si>
  <si>
    <t>地 区 名</t>
  </si>
  <si>
    <t>参画方法</t>
    <rPh sb="0" eb="2">
      <t>サンカク</t>
    </rPh>
    <rPh sb="2" eb="4">
      <t>ホウホウ</t>
    </rPh>
    <phoneticPr fontId="7"/>
  </si>
  <si>
    <t xml:space="preserve">
①現況</t>
    <rPh sb="2" eb="4">
      <t>ゲンキョウ</t>
    </rPh>
    <phoneticPr fontId="7"/>
  </si>
  <si>
    <t>　１　棚田地域振興活動加算</t>
  </si>
  <si>
    <t>面積（㎡）</t>
  </si>
  <si>
    <t>田
1/20以上</t>
  </si>
  <si>
    <t>【別紙２①農用地の内訳等】⑤農用地の管理において、P列[農用地の現況]が"荒廃農地"かつQ列[具体的活動内容]が"復旧"と入力した面積の計。</t>
    <rPh sb="1" eb="3">
      <t>ベッシ</t>
    </rPh>
    <rPh sb="14" eb="17">
      <t>ノウヨウチ</t>
    </rPh>
    <rPh sb="18" eb="20">
      <t>カンリ</t>
    </rPh>
    <rPh sb="26" eb="27">
      <t>レツ</t>
    </rPh>
    <rPh sb="28" eb="31">
      <t>ノウヨウチ</t>
    </rPh>
    <rPh sb="32" eb="34">
      <t>ゲンキョウ</t>
    </rPh>
    <rPh sb="37" eb="41">
      <t>コウハイノウチ</t>
    </rPh>
    <rPh sb="45" eb="46">
      <t>レツ</t>
    </rPh>
    <rPh sb="47" eb="54">
      <t>グタイテキカツドウナイヨウ</t>
    </rPh>
    <rPh sb="57" eb="59">
      <t>フッキュウ</t>
    </rPh>
    <rPh sb="61" eb="63">
      <t>ニュウリョク</t>
    </rPh>
    <rPh sb="65" eb="67">
      <t>メンセキ</t>
    </rPh>
    <rPh sb="68" eb="69">
      <t>ケイ</t>
    </rPh>
    <phoneticPr fontId="7"/>
  </si>
  <si>
    <t>一団の農用地名</t>
    <rPh sb="0" eb="2">
      <t>イチダン</t>
    </rPh>
    <rPh sb="3" eb="6">
      <t>ノウヨウチ</t>
    </rPh>
    <rPh sb="6" eb="7">
      <t>メイ</t>
    </rPh>
    <phoneticPr fontId="7"/>
  </si>
  <si>
    <t>　２　超急傾斜農地保全管理加算</t>
  </si>
  <si>
    <t>　集落の目指すべき将来像を実現するための活動方策について○印を記入する（複数可）。また、活動方策に対する５年間の活動計画（目標）を記載する。</t>
  </si>
  <si>
    <t>超急傾斜農地保全管理加算</t>
  </si>
  <si>
    <t>（小数点以下切り捨て）</t>
  </si>
  <si>
    <t>法面点検担当</t>
  </si>
  <si>
    <t>③集落協定参加者が協定内容に従って管理する。</t>
  </si>
  <si>
    <t>田
1/10以上</t>
  </si>
  <si>
    <t>中核的リーダーの人数（人）</t>
    <rPh sb="0" eb="3">
      <t>チュウカクテキ</t>
    </rPh>
    <rPh sb="8" eb="10">
      <t>ニンズウ</t>
    </rPh>
    <rPh sb="11" eb="12">
      <t>ニン</t>
    </rPh>
    <phoneticPr fontId="7"/>
  </si>
  <si>
    <t>畑
20度以上</t>
  </si>
  <si>
    <t>別紙３</t>
  </si>
  <si>
    <t>地域計画</t>
    <rPh sb="0" eb="4">
      <t>チイキケイカク</t>
    </rPh>
    <phoneticPr fontId="7"/>
  </si>
  <si>
    <t>①棚田地域振興活動加算</t>
  </si>
  <si>
    <t>①集落協定の構成員</t>
    <rPh sb="1" eb="5">
      <t>シュウラクキョウテイ</t>
    </rPh>
    <rPh sb="6" eb="9">
      <t>コウセイイン</t>
    </rPh>
    <phoneticPr fontId="7"/>
  </si>
  <si>
    <t>畑</t>
  </si>
  <si>
    <t>例) 高齢化や非農業者との混住化が進むことで、共同取組活動の参加者が減少し、集落機能が低下している。</t>
  </si>
  <si>
    <t>①農地と一体となった周辺林地の下草刈り等を行う。</t>
  </si>
  <si>
    <t>土地改良施設担当</t>
  </si>
  <si>
    <t>交付対象外（田採草放牧地混在地以外）</t>
    <rPh sb="0" eb="2">
      <t>コウフ</t>
    </rPh>
    <rPh sb="2" eb="4">
      <t>タイショウ</t>
    </rPh>
    <rPh sb="4" eb="5">
      <t>ガイ</t>
    </rPh>
    <rPh sb="6" eb="7">
      <t>デン</t>
    </rPh>
    <rPh sb="7" eb="9">
      <t>サイソウ</t>
    </rPh>
    <rPh sb="9" eb="11">
      <t>ホウボク</t>
    </rPh>
    <rPh sb="11" eb="12">
      <t>チ</t>
    </rPh>
    <rPh sb="12" eb="14">
      <t>コンザイ</t>
    </rPh>
    <rPh sb="14" eb="15">
      <t>チ</t>
    </rPh>
    <rPh sb="15" eb="17">
      <t>イガイ</t>
    </rPh>
    <phoneticPr fontId="7"/>
  </si>
  <si>
    <r>
      <t>[</t>
    </r>
    <r>
      <rPr>
        <sz val="9"/>
        <color auto="1"/>
        <rFont val="ＭＳ ゴシック"/>
      </rPr>
      <t>ア　棚田等の保全]</t>
    </r>
  </si>
  <si>
    <t>②</t>
  </si>
  <si>
    <t>期間</t>
  </si>
  <si>
    <t>（別紙様式２）</t>
    <rPh sb="1" eb="3">
      <t>ベッシ</t>
    </rPh>
    <rPh sb="3" eb="5">
      <t>ヨウシキ</t>
    </rPh>
    <phoneticPr fontId="7"/>
  </si>
  <si>
    <t>　１　集落における将来像</t>
  </si>
  <si>
    <r>
      <rPr>
        <sz val="10.5"/>
        <color auto="1"/>
        <rFont val="ＭＳ Ｐゴシック"/>
      </rPr>
      <t>※共同取組活動で農薬を使った防除を行う場合</t>
    </r>
    <r>
      <rPr>
        <sz val="11"/>
        <color auto="1"/>
        <rFont val="ＭＳ Ｐゴシック"/>
      </rPr>
      <t xml:space="preserve">
</t>
    </r>
    <r>
      <rPr>
        <sz val="12"/>
        <color auto="1"/>
        <rFont val="ＭＳ Ｐゴシック"/>
      </rPr>
      <t>農薬の適正な使用・保管</t>
    </r>
    <r>
      <rPr>
        <sz val="11"/>
        <color auto="1"/>
        <rFont val="ＭＳ Ｐゴシック"/>
      </rPr>
      <t xml:space="preserve">
（該当しない　　　）</t>
    </r>
  </si>
  <si>
    <t>　集落の目指すべき将来像に○印を記入する（複数可）。</t>
  </si>
  <si>
    <t>目指すべき将来像</t>
  </si>
  <si>
    <t>注）事務作業が一部の者に集中して過大な負担となっていないか、事務作業を担う者への報酬が適正な水準となっているか等について、協定参加者で確認すること。</t>
  </si>
  <si>
    <t>①将来にわたり農業生産活動等が可能となる集落内の実施体制構築</t>
  </si>
  <si>
    <t>注２）対象農用地面積は、中山間地域等直接支払交付金実施要領第４の２の対象農用地の面積をいう。</t>
  </si>
  <si>
    <t>項　　　　　目</t>
  </si>
  <si>
    <t>②協定の担い手となる新たな人材の育成・確保</t>
  </si>
  <si>
    <t>　　①　交付金の積立</t>
  </si>
  <si>
    <t>③協定参加者それぞれが、作物生産、加工・直売等さまざまな工夫により再生産可能な所得を確保</t>
  </si>
  <si>
    <t>注）④を選択する場合は将来像を記載。</t>
  </si>
  <si>
    <t>２　将来像を実現するための目標と活動計画</t>
  </si>
  <si>
    <t>注４：中山間地域等直接支払の場合には、「分類記号」を分類記号リストA～Mから選択するとともに、「年齢分類記号」を年齢分類記号リストのア～コから選択。また、市町村の中山間地域等直接支払担当部局と税務部局との間で調整が調っている場合には、例えば、「農業所得の確認に関する承諾」欄や「生年月日」欄など、農業所得の確認の承諾に必要な欄を本様式に設けることができる。この場合、「農業所得の確認に関する承諾書」（参考様式第４号別紙様式５）の作成は不要。</t>
    <rPh sb="204" eb="205">
      <t>ダイ</t>
    </rPh>
    <phoneticPr fontId="7"/>
  </si>
  <si>
    <t>様式名</t>
    <rPh sb="0" eb="3">
      <t>ヨウシキメイ</t>
    </rPh>
    <phoneticPr fontId="7"/>
  </si>
  <si>
    <t>活動方策</t>
  </si>
  <si>
    <t>活動計画（目標）</t>
  </si>
  <si>
    <t>ふりがな</t>
  </si>
  <si>
    <t>機械・農作業の共同化等営農組織の育成</t>
  </si>
  <si>
    <t>高付加価値型農業</t>
  </si>
  <si>
    <t>農業生産条件の強化</t>
  </si>
  <si>
    <t>担い手への農地集積</t>
  </si>
  <si>
    <t>注）４－１～４－３の全てを記載すること。</t>
  </si>
  <si>
    <t>面　積
（㎡）</t>
  </si>
  <si>
    <t>　１を踏まえ、本地域では、機械の共同利用や農作業の共同化にも取り組み、農業生産活動を継続することにより、多面的機能の発揮の促進を図ることとする。</t>
  </si>
  <si>
    <t>担い手への農作業の委託</t>
  </si>
  <si>
    <t>１月</t>
  </si>
  <si>
    <t>交付対象者の氏名・名称</t>
  </si>
  <si>
    <t>地場産農産物等の加工・販売</t>
  </si>
  <si>
    <t>受託者（以下「甲」という。）</t>
  </si>
  <si>
    <r>
      <t xml:space="preserve">農業の有する多面的機能の発揮の促進に関する法律（平成26年法律第78号。以下「法」という。）第３条第３項第１号イに掲げる施設の維持その他の主として当該施設の機能の保持を図る活動（以下「イの活動」という。）
</t>
    </r>
    <r>
      <rPr>
        <sz val="11"/>
        <color indexed="8"/>
        <rFont val="ＭＳ 明朝"/>
      </rPr>
      <t>（農地維持支払交付金）</t>
    </r>
    <rPh sb="0" eb="2">
      <t>ノウギョウ</t>
    </rPh>
    <rPh sb="3" eb="4">
      <t>ユウ</t>
    </rPh>
    <rPh sb="6" eb="11">
      <t>タメンテキキノウ</t>
    </rPh>
    <rPh sb="12" eb="14">
      <t>ハッキ</t>
    </rPh>
    <rPh sb="15" eb="17">
      <t>ソクシン</t>
    </rPh>
    <rPh sb="18" eb="19">
      <t>カン</t>
    </rPh>
    <rPh sb="21" eb="23">
      <t>ホウリツ</t>
    </rPh>
    <rPh sb="24" eb="26">
      <t>ヘイセイ</t>
    </rPh>
    <rPh sb="28" eb="29">
      <t>ネン</t>
    </rPh>
    <rPh sb="29" eb="31">
      <t>ホウリツ</t>
    </rPh>
    <rPh sb="31" eb="32">
      <t>ダイ</t>
    </rPh>
    <rPh sb="34" eb="35">
      <t>ゴウ</t>
    </rPh>
    <rPh sb="36" eb="38">
      <t>イカ</t>
    </rPh>
    <rPh sb="39" eb="40">
      <t>ホウ</t>
    </rPh>
    <rPh sb="78" eb="80">
      <t>キノウ</t>
    </rPh>
    <phoneticPr fontId="90"/>
  </si>
  <si>
    <t>地　目</t>
  </si>
  <si>
    <t>　　　別紙１</t>
    <rPh sb="3" eb="5">
      <t>ベッシ</t>
    </rPh>
    <phoneticPr fontId="7"/>
  </si>
  <si>
    <t>消費・出資の呼び込み</t>
  </si>
  <si>
    <t>共同で支え合う集団的かつ持続可能な体制整備</t>
  </si>
  <si>
    <t>注）体制整備単価の取組を行う協定については、第８との整合を図ること。</t>
  </si>
  <si>
    <t>（１）適正な施肥</t>
  </si>
  <si>
    <t>　受託者及び委託者は、この契約書の定めるところにより農作業受委託契約を締結する。この契約書は、２通作成して受託者及び委託者がそれぞれ１通所持する。</t>
  </si>
  <si>
    <t>　　４　スマート農業加算</t>
    <rPh sb="8" eb="10">
      <t>ノウギョウ</t>
    </rPh>
    <phoneticPr fontId="7"/>
  </si>
  <si>
    <t>　１  農用地に関する事項</t>
  </si>
  <si>
    <t>（ｱ）積立計画</t>
  </si>
  <si>
    <t>注１）工区の区分は、区画整理その他面的工事に係る通年施行区域の計画発注工区によるものとする。</t>
  </si>
  <si>
    <t>　２  水路・農道等の管理方法（①②について該当する取組に○印を記入（複数可））</t>
  </si>
  <si>
    <t>①水　路</t>
  </si>
  <si>
    <t>②超急傾斜農地保全管理加算</t>
  </si>
  <si>
    <t>②農　道</t>
  </si>
  <si>
    <t>体制を強化したい活動</t>
  </si>
  <si>
    <t>別の計画区域内</t>
    <rPh sb="0" eb="1">
      <t>ベツ</t>
    </rPh>
    <rPh sb="2" eb="7">
      <t>ケイカククイキナイ</t>
    </rPh>
    <phoneticPr fontId="7"/>
  </si>
  <si>
    <t>③その他</t>
  </si>
  <si>
    <t>　３　多面的機能を増進する活動として以下の項目から１項目以上選択し、実施する。</t>
  </si>
  <si>
    <t>　　５　集落機能強化加算の経過措置</t>
    <rPh sb="4" eb="12">
      <t>シュウラクキノウキョウカカサン</t>
    </rPh>
    <rPh sb="13" eb="17">
      <t>ケイカソチ</t>
    </rPh>
    <phoneticPr fontId="7"/>
  </si>
  <si>
    <t>年齢分類記号リスト</t>
    <rPh sb="0" eb="2">
      <t>ネンレイ</t>
    </rPh>
    <rPh sb="2" eb="4">
      <t>ブンルイ</t>
    </rPh>
    <rPh sb="4" eb="6">
      <t>キゴウ</t>
    </rPh>
    <phoneticPr fontId="7"/>
  </si>
  <si>
    <t>備考
活動支援班員</t>
    <rPh sb="0" eb="2">
      <t>ビコウ</t>
    </rPh>
    <rPh sb="4" eb="6">
      <t>カツドウ</t>
    </rPh>
    <rPh sb="6" eb="8">
      <t>シエン</t>
    </rPh>
    <rPh sb="8" eb="10">
      <t>ハンイン</t>
    </rPh>
    <phoneticPr fontId="7"/>
  </si>
  <si>
    <t>　以下の項目のうち該当項目に○印を記入する。</t>
  </si>
  <si>
    <t>多面支払</t>
    <rPh sb="0" eb="2">
      <t>タメン</t>
    </rPh>
    <rPh sb="3" eb="4">
      <t>バライ</t>
    </rPh>
    <phoneticPr fontId="7"/>
  </si>
  <si>
    <t>⑩その他 （　　　　　　　　　　　　　　　　）</t>
  </si>
  <si>
    <t>共同取組活動で使用する機械又は使用頻度が高い機械（刈払機等）の安全な使用に関する取組の実施（研修・講習の開催又は参加等）</t>
  </si>
  <si>
    <t>面積×上限単価
（円）</t>
    <rPh sb="3" eb="5">
      <t>ジョウゲン</t>
    </rPh>
    <phoneticPr fontId="7"/>
  </si>
  <si>
    <t>１　土地改良事業（別紙様式４参照）
    (1) 事業実施の目的
    (2) 事業の実施主体
    (3) 実施する事業種目、事業内容及び事業規模
  ２　災害復旧事業
    (1) 事業実施の目的
    (2) 事業の実施主体
    (3) 実施する事業種目、事業内容及び事業規模
  ３　地目の変更
    (1)　耕作者（所有者）名
    (2)　変更前後の地目及び面積（例：田○○㎡→畑○○㎡）
  ４　集落相互間等の連携
    (1) 近隣の担い手のいる集落等との連携
      （当該集落名、連携の活動内容、スケジュール）
    (2) 農業公社、ＮＰＯ法人、農作業受委託組織、民間法人等の集落協定への参加・連携
      （当該法人名、連携の活動内容、参加内容、スケジュール）
    (3) 近隣の小規模な集落協定との統合・連携</t>
  </si>
  <si>
    <t>③農地保全（草刈り、荒廃防止活動等）</t>
    <rPh sb="1" eb="3">
      <t>ノウチ</t>
    </rPh>
    <rPh sb="3" eb="5">
      <t>ホゼン</t>
    </rPh>
    <rPh sb="6" eb="8">
      <t>クサカ</t>
    </rPh>
    <rPh sb="10" eb="12">
      <t>コウハイ</t>
    </rPh>
    <rPh sb="12" eb="14">
      <t>ボウシ</t>
    </rPh>
    <rPh sb="14" eb="16">
      <t>カツドウ</t>
    </rPh>
    <rPh sb="16" eb="17">
      <t>トウ</t>
    </rPh>
    <phoneticPr fontId="7"/>
  </si>
  <si>
    <t>　２　次の通り支出する。</t>
  </si>
  <si>
    <t>第７  交付金の使用方法等</t>
  </si>
  <si>
    <t>交付金使途の内容(項目)</t>
  </si>
  <si>
    <t>金　額</t>
  </si>
  <si>
    <t>共同取組活動</t>
  </si>
  <si>
    <t>項目</t>
    <rPh sb="0" eb="2">
      <t>コウモク</t>
    </rPh>
    <phoneticPr fontId="7"/>
  </si>
  <si>
    <t>①役員等の各担当者の活動に対する経費</t>
  </si>
  <si>
    <r>
      <t>１号事業</t>
    </r>
    <r>
      <rPr>
        <sz val="12"/>
        <color indexed="8"/>
        <rFont val="ＭＳ 明朝"/>
      </rPr>
      <t>（多面的機能支払交付金）</t>
    </r>
  </si>
  <si>
    <t>③水路、農道等の維持・管理等集落の共同取組活動に要する経費</t>
  </si>
  <si>
    <t>連携済</t>
    <rPh sb="0" eb="3">
      <t>レンケイズ</t>
    </rPh>
    <phoneticPr fontId="7"/>
  </si>
  <si>
    <t>参考様式第４号</t>
    <rPh sb="0" eb="4">
      <t>サンコウヨウシキ</t>
    </rPh>
    <rPh sb="4" eb="5">
      <t>ダイ</t>
    </rPh>
    <rPh sb="6" eb="7">
      <t>ゴウ</t>
    </rPh>
    <phoneticPr fontId="7"/>
  </si>
  <si>
    <t>④農用地の維持・管理活動を行う者に対する経費</t>
  </si>
  <si>
    <t>②統合に向けた話合い（協定間）</t>
    <rPh sb="1" eb="3">
      <t>トウゴウ</t>
    </rPh>
    <rPh sb="4" eb="5">
      <t>ム</t>
    </rPh>
    <rPh sb="7" eb="9">
      <t>ハナシア</t>
    </rPh>
    <rPh sb="11" eb="13">
      <t>キョウテイ</t>
    </rPh>
    <rPh sb="13" eb="14">
      <t>アイダ</t>
    </rPh>
    <phoneticPr fontId="7"/>
  </si>
  <si>
    <t>　３　交付金の積立・繰越に係る計画</t>
  </si>
  <si>
    <t>⑬</t>
  </si>
  <si>
    <t>２－７．ネットワーク化後の統合予定</t>
    <rPh sb="10" eb="11">
      <t>カ</t>
    </rPh>
    <rPh sb="11" eb="12">
      <t>ゴ</t>
    </rPh>
    <rPh sb="13" eb="15">
      <t>トウゴウ</t>
    </rPh>
    <rPh sb="15" eb="17">
      <t>ヨテイ</t>
    </rPh>
    <phoneticPr fontId="7"/>
  </si>
  <si>
    <t>　　</t>
  </si>
  <si>
    <t>３．統合の計画</t>
    <rPh sb="2" eb="4">
      <t>トウゴウ</t>
    </rPh>
    <rPh sb="5" eb="7">
      <t>ケイカク</t>
    </rPh>
    <phoneticPr fontId="7"/>
  </si>
  <si>
    <t>積立予定額</t>
  </si>
  <si>
    <t>交付対象外（田採草放牧地混在地）</t>
    <rPh sb="0" eb="2">
      <t>コウフ</t>
    </rPh>
    <rPh sb="2" eb="4">
      <t>タイショウ</t>
    </rPh>
    <rPh sb="4" eb="5">
      <t>ガイ</t>
    </rPh>
    <rPh sb="6" eb="7">
      <t>デン</t>
    </rPh>
    <rPh sb="7" eb="9">
      <t>サイソウ</t>
    </rPh>
    <rPh sb="9" eb="11">
      <t>ホウボク</t>
    </rPh>
    <rPh sb="11" eb="12">
      <t>チ</t>
    </rPh>
    <rPh sb="12" eb="14">
      <t>コンザイ</t>
    </rPh>
    <rPh sb="14" eb="15">
      <t>チ</t>
    </rPh>
    <phoneticPr fontId="7"/>
  </si>
  <si>
    <t>ネットワーク化活動計画＋地目＋傾斜</t>
    <rPh sb="6" eb="7">
      <t>カ</t>
    </rPh>
    <rPh sb="7" eb="11">
      <t>カツドウケイカク</t>
    </rPh>
    <rPh sb="12" eb="14">
      <t>チモク</t>
    </rPh>
    <rPh sb="15" eb="17">
      <t>ケイシャ</t>
    </rPh>
    <phoneticPr fontId="7"/>
  </si>
  <si>
    <t>（ｲ）取り崩し予定等</t>
  </si>
  <si>
    <t>　　②　次年度への繰越</t>
  </si>
  <si>
    <t>④加算の適用</t>
  </si>
  <si>
    <t xml:space="preserve">個 人 配 分 分
</t>
  </si>
  <si>
    <t>③</t>
  </si>
  <si>
    <t>【市町村名：　　　　　　　】</t>
  </si>
  <si>
    <t xml:space="preserve">　【加算措置の場合に使用】 </t>
  </si>
  <si>
    <t>　次の活動のうち集落として取り組む項目に○印を記入するとともに、取組期間、現状及び達成目標について具体的に記載し、実施する。</t>
  </si>
  <si>
    <t>３ 多面的機能発揮促進事業の実施期間</t>
  </si>
  <si>
    <t>年度土地改良通年施行実施計画書</t>
  </si>
  <si>
    <t>高齢化・耕作放棄率</t>
    <rPh sb="0" eb="3">
      <t>コウレイカ</t>
    </rPh>
    <rPh sb="4" eb="6">
      <t>コウサク</t>
    </rPh>
    <rPh sb="6" eb="8">
      <t>ホウキ</t>
    </rPh>
    <rPh sb="8" eb="9">
      <t>リツ</t>
    </rPh>
    <phoneticPr fontId="7"/>
  </si>
  <si>
    <t>⑥</t>
  </si>
  <si>
    <t>項　　　目</t>
  </si>
  <si>
    <t>取組期間</t>
  </si>
  <si>
    <t>第１回変更</t>
    <rPh sb="0" eb="1">
      <t>ダイ</t>
    </rPh>
    <rPh sb="2" eb="3">
      <t>カイ</t>
    </rPh>
    <rPh sb="3" eb="5">
      <t>ヘンコウ</t>
    </rPh>
    <phoneticPr fontId="7"/>
  </si>
  <si>
    <t>超急傾斜農地
○○団地
対象農用地面積：
●●●㎡ 
（田●●㎡,畑●●㎡）</t>
  </si>
  <si>
    <t>注１）</t>
  </si>
  <si>
    <t>注２）</t>
  </si>
  <si>
    <t>設定権利者等名(出し手)</t>
  </si>
  <si>
    <t>達成目標は、取組期間の最終年度までに達成される地域の現状を踏まえた定量的な目標を記載する。なお、②については、取組期間の最終年度までに達成される地域の現状を踏まえた目標を記載する。</t>
  </si>
  <si>
    <t>氏　名</t>
    <rPh sb="0" eb="1">
      <t>シ</t>
    </rPh>
    <rPh sb="2" eb="3">
      <t>ナ</t>
    </rPh>
    <phoneticPr fontId="7"/>
  </si>
  <si>
    <t>役職名等</t>
  </si>
  <si>
    <t>実施要領の運用第６の１の(1)のオの役割</t>
  </si>
  <si>
    <t>活動の対象地区又は施設</t>
  </si>
  <si>
    <t>該当</t>
    <rPh sb="0" eb="2">
      <t>ガイトウ</t>
    </rPh>
    <phoneticPr fontId="7"/>
  </si>
  <si>
    <t>１－２．ネットワーク化活動計画作成時点</t>
    <rPh sb="10" eb="15">
      <t>カカツドウケイカク</t>
    </rPh>
    <rPh sb="15" eb="19">
      <t>サクセイジテン</t>
    </rPh>
    <phoneticPr fontId="7"/>
  </si>
  <si>
    <t>交付対象外（田畑混在地）</t>
    <rPh sb="0" eb="2">
      <t>コウフ</t>
    </rPh>
    <rPh sb="2" eb="4">
      <t>タイショウ</t>
    </rPh>
    <rPh sb="4" eb="5">
      <t>ガイ</t>
    </rPh>
    <rPh sb="6" eb="7">
      <t>デン</t>
    </rPh>
    <rPh sb="7" eb="8">
      <t>ハタ</t>
    </rPh>
    <rPh sb="8" eb="10">
      <t>コンザイ</t>
    </rPh>
    <rPh sb="10" eb="11">
      <t>チ</t>
    </rPh>
    <phoneticPr fontId="7"/>
  </si>
  <si>
    <t>活動内容</t>
  </si>
  <si>
    <t>R12以降</t>
    <rPh sb="3" eb="5">
      <t>イコウ</t>
    </rPh>
    <phoneticPr fontId="7"/>
  </si>
  <si>
    <t>１．現況</t>
    <rPh sb="2" eb="4">
      <t>ゲンキョウ</t>
    </rPh>
    <phoneticPr fontId="90"/>
  </si>
  <si>
    <t>（３）エネルギーの節減</t>
  </si>
  <si>
    <t>★記入の手順と注意事項</t>
    <rPh sb="1" eb="3">
      <t>キニュウ</t>
    </rPh>
    <rPh sb="4" eb="6">
      <t>テジュン</t>
    </rPh>
    <rPh sb="7" eb="9">
      <t>チュウイ</t>
    </rPh>
    <rPh sb="9" eb="11">
      <t>ジコウ</t>
    </rPh>
    <phoneticPr fontId="7"/>
  </si>
  <si>
    <r>
      <t>③共同委託型</t>
    </r>
    <r>
      <rPr>
        <vertAlign val="superscript"/>
        <sz val="11"/>
        <color auto="1"/>
        <rFont val="ＭＳ 明朝"/>
      </rPr>
      <t>注３）</t>
    </r>
    <rPh sb="1" eb="5">
      <t>キョウドウイタク</t>
    </rPh>
    <rPh sb="5" eb="6">
      <t>ガタ</t>
    </rPh>
    <rPh sb="6" eb="7">
      <t>チュウ</t>
    </rPh>
    <phoneticPr fontId="7"/>
  </si>
  <si>
    <t>　乙は、甲が農作業を円滑に行えるよう作付けに十分な配慮をする。</t>
  </si>
  <si>
    <t>当該協定における中核的リーダーの協定参加者に占める割合</t>
    <rPh sb="0" eb="2">
      <t>トウガイ</t>
    </rPh>
    <rPh sb="2" eb="4">
      <t>キョウテイ</t>
    </rPh>
    <rPh sb="8" eb="11">
      <t>チュウカクテキ</t>
    </rPh>
    <rPh sb="16" eb="18">
      <t>キョウテイ</t>
    </rPh>
    <rPh sb="18" eb="21">
      <t>サンカシャ</t>
    </rPh>
    <rPh sb="22" eb="23">
      <t>シ</t>
    </rPh>
    <rPh sb="25" eb="27">
      <t>ワリアイ</t>
    </rPh>
    <phoneticPr fontId="7"/>
  </si>
  <si>
    <t>団地名</t>
    <rPh sb="0" eb="2">
      <t>ダンチ</t>
    </rPh>
    <rPh sb="2" eb="3">
      <t>メイ</t>
    </rPh>
    <phoneticPr fontId="7"/>
  </si>
  <si>
    <t>委託者（以下「乙」という。）</t>
  </si>
  <si>
    <t>　（１）多面的機能発揮促進事業の種類及び実施区域</t>
  </si>
  <si>
    <t>地番</t>
    <rPh sb="0" eb="2">
      <t>チバン</t>
    </rPh>
    <phoneticPr fontId="7"/>
  </si>
  <si>
    <t>面積(㎡)</t>
    <rPh sb="0" eb="2">
      <t>メンセキ</t>
    </rPh>
    <phoneticPr fontId="7"/>
  </si>
  <si>
    <t>10a当たりの単価(円)</t>
  </si>
  <si>
    <t>（別紙様式４）</t>
  </si>
  <si>
    <t>ア）水路清掃</t>
  </si>
  <si>
    <t>※に該当するため、書類の添付を省略する。</t>
  </si>
  <si>
    <t>④</t>
  </si>
  <si>
    <t>交付額(円)</t>
  </si>
  <si>
    <t>　○ 取り崩し予定年度：</t>
  </si>
  <si>
    <r>
      <t>令和</t>
    </r>
    <r>
      <rPr>
        <sz val="11"/>
        <color auto="1"/>
        <rFont val="ＭＳ 明朝"/>
      </rPr>
      <t>●年</t>
    </r>
  </si>
  <si>
    <r>
      <t>［</t>
    </r>
    <r>
      <rPr>
        <sz val="9"/>
        <color auto="1"/>
        <rFont val="ＭＳ ゴシック"/>
      </rPr>
      <t>新たな人材の確保に関する取組］
例1) ○○○の収穫ボランティアを現状▲名から●名増員する。
例2) 集落で受け入れるインターンシップ生の延べ活動日数を現在の年間▲日から●日に増加する。
例3) 就農を目的とした移住体験の環境を●戸整備する。
[集落機能を強化する取組]
例1) NPO法人との連携体制を構築し、高齢者見回りサービスを開始するとともに、NPO法人の共同取組活動への参加体制を構築する。
例2) 既存の集落運営組織と集落内外の別組織との新たな連携体制を確立し、関係組織数を現状の▲組織から●組織増加させる。</t>
    </r>
  </si>
  <si>
    <t>地番</t>
  </si>
  <si>
    <t>地目</t>
  </si>
  <si>
    <t>協定農用地の概要</t>
  </si>
  <si>
    <t>～</t>
  </si>
  <si>
    <t>注１）面積×上限単価（円）は、面積（㎡）の千分の一の値に上限単価（円/10a）を乗じた額とする。</t>
  </si>
  <si>
    <t>傾斜度</t>
  </si>
  <si>
    <t/>
  </si>
  <si>
    <t>(1) 農用地</t>
  </si>
  <si>
    <t>合計</t>
    <rPh sb="0" eb="2">
      <t>ゴウケイ</t>
    </rPh>
    <phoneticPr fontId="7"/>
  </si>
  <si>
    <t>継承予定時期</t>
    <rPh sb="0" eb="4">
      <t>ケイショウヨテイ</t>
    </rPh>
    <rPh sb="4" eb="6">
      <t>ジキ</t>
    </rPh>
    <phoneticPr fontId="7"/>
  </si>
  <si>
    <t>（配分割合：</t>
  </si>
  <si>
    <t>10ａ当たりの単価</t>
  </si>
  <si>
    <t>交付額</t>
  </si>
  <si>
    <r>
      <rPr>
        <sz val="10.5"/>
        <color auto="1"/>
        <rFont val="ＭＳ Ｐゴシック"/>
      </rPr>
      <t>※共同取組活動で施肥を行う場合</t>
    </r>
    <r>
      <rPr>
        <sz val="11"/>
        <color auto="1"/>
        <rFont val="ＭＳ Ｐゴシック"/>
      </rPr>
      <t xml:space="preserve">
</t>
    </r>
    <r>
      <rPr>
        <sz val="12"/>
        <color auto="1"/>
        <rFont val="ＭＳ Ｐゴシック"/>
      </rPr>
      <t>肥料の適正な保管</t>
    </r>
    <r>
      <rPr>
        <sz val="11"/>
        <color auto="1"/>
        <rFont val="ＭＳ Ｐゴシック"/>
      </rPr>
      <t xml:space="preserve">
（該当しない　　　）</t>
    </r>
  </si>
  <si>
    <t>２－１．ネットワークの名称（予定）</t>
    <rPh sb="11" eb="13">
      <t>メイショウ</t>
    </rPh>
    <rPh sb="14" eb="16">
      <t>ヨテイ</t>
    </rPh>
    <phoneticPr fontId="7"/>
  </si>
  <si>
    <t>●ha</t>
  </si>
  <si>
    <t>設定
権利等</t>
  </si>
  <si>
    <t>①事務担当者の人材不足</t>
    <rPh sb="1" eb="3">
      <t>ジム</t>
    </rPh>
    <rPh sb="3" eb="6">
      <t>タントウシャ</t>
    </rPh>
    <rPh sb="7" eb="9">
      <t>ジンザイ</t>
    </rPh>
    <rPh sb="9" eb="11">
      <t>ブソク</t>
    </rPh>
    <phoneticPr fontId="7"/>
  </si>
  <si>
    <t>R11</t>
  </si>
  <si>
    <t>始期</t>
  </si>
  <si>
    <t>交付金の使用方法</t>
  </si>
  <si>
    <t>４－２．多様な組織等の参画で解決しようとする課題</t>
    <rPh sb="4" eb="6">
      <t>タヨウ</t>
    </rPh>
    <rPh sb="7" eb="9">
      <t>ソシキ</t>
    </rPh>
    <rPh sb="9" eb="10">
      <t>トウ</t>
    </rPh>
    <rPh sb="11" eb="13">
      <t>サンカク</t>
    </rPh>
    <rPh sb="14" eb="16">
      <t>カイケツ</t>
    </rPh>
    <rPh sb="22" eb="24">
      <t>カダイ</t>
    </rPh>
    <phoneticPr fontId="7"/>
  </si>
  <si>
    <t>⑦冬期の湛水化、不作付地での水張り等の鳥類の餌場の確保を図る。</t>
  </si>
  <si>
    <t>【集落協定の場合】</t>
  </si>
  <si>
    <t>④農地法面の崩壊を未然に防止するため、集落内の担い手を中心に定期的な点検を行う。　</t>
  </si>
  <si>
    <t>⑦農業の担い手育成</t>
    <rPh sb="1" eb="3">
      <t>ノウギョウ</t>
    </rPh>
    <rPh sb="4" eb="5">
      <t>ニナ</t>
    </rPh>
    <rPh sb="6" eb="7">
      <t>テ</t>
    </rPh>
    <rPh sb="7" eb="9">
      <t>イクセイ</t>
    </rPh>
    <phoneticPr fontId="7"/>
  </si>
  <si>
    <t>注２)  注１に該当する者の個人配分に充てる引受地のみを記入。</t>
  </si>
  <si>
    <t>注３)  使用方法には、受託者(注１に該当する者)の受取額を記入。</t>
  </si>
  <si>
    <t>令和</t>
  </si>
  <si>
    <t>令和　年　月　日</t>
  </si>
  <si>
    <t>（住所）</t>
  </si>
  <si>
    <t>うち対
象農用
地面積
(ha)</t>
  </si>
  <si>
    <t>●●集落協定</t>
    <rPh sb="2" eb="4">
      <t>シュウラク</t>
    </rPh>
    <rPh sb="4" eb="6">
      <t>キョウテイ</t>
    </rPh>
    <phoneticPr fontId="7"/>
  </si>
  <si>
    <t>　甲は、この契約書に定めるところにより乙により、別表に記載する農作業を受託し、善良なる管理者の注意をもって農作業を実施するものとする。</t>
  </si>
  <si>
    <t>２　受託料の支払方法</t>
  </si>
  <si>
    <t>　乙は、別表に記載された農作業に対して、同表に記載された金額の受託料を同表に記載された方法により甲に支払う。</t>
  </si>
  <si>
    <t>田</t>
    <rPh sb="0" eb="1">
      <t>デン</t>
    </rPh>
    <phoneticPr fontId="7"/>
  </si>
  <si>
    <t>３　契約の変更</t>
  </si>
  <si>
    <t xml:space="preserve">  　 ２）農業生産活動の継続的な実施を推進するための活動</t>
    <rPh sb="6" eb="8">
      <t>ノウギョウ</t>
    </rPh>
    <rPh sb="8" eb="10">
      <t>セイサン</t>
    </rPh>
    <rPh sb="10" eb="12">
      <t>カツドウ</t>
    </rPh>
    <rPh sb="13" eb="16">
      <t>ケイゾクテキ</t>
    </rPh>
    <rPh sb="17" eb="19">
      <t>ジッシ</t>
    </rPh>
    <rPh sb="20" eb="22">
      <t>スイシン</t>
    </rPh>
    <rPh sb="27" eb="29">
      <t>カツドウ</t>
    </rPh>
    <phoneticPr fontId="90"/>
  </si>
  <si>
    <t>　契約事項を変更する場合には、甲、乙合意の上、その変更事項をこの契約書に明記する。</t>
  </si>
  <si>
    <t>行を追加する場合はこれより上の行をコピーして「コピーしたセルの挿入」をしてください。</t>
  </si>
  <si>
    <t>（別　表）</t>
    <rPh sb="1" eb="2">
      <t>ベツ</t>
    </rPh>
    <rPh sb="3" eb="4">
      <t>オモテ</t>
    </rPh>
    <phoneticPr fontId="7"/>
  </si>
  <si>
    <t>加算上限額
（円）</t>
    <rPh sb="0" eb="2">
      <t>カサン</t>
    </rPh>
    <phoneticPr fontId="7"/>
  </si>
  <si>
    <t>地　番</t>
  </si>
  <si>
    <t>作　物</t>
  </si>
  <si>
    <t>事業名
(工期)</t>
    <rPh sb="0" eb="1">
      <t>コト</t>
    </rPh>
    <rPh sb="1" eb="2">
      <t>ギョウ</t>
    </rPh>
    <rPh sb="2" eb="3">
      <t>メイ</t>
    </rPh>
    <rPh sb="5" eb="7">
      <t>コウキ</t>
    </rPh>
    <phoneticPr fontId="7"/>
  </si>
  <si>
    <t>受託料の額(円)</t>
  </si>
  <si>
    <t>別紙１④</t>
  </si>
  <si>
    <t>農用地の現況</t>
    <rPh sb="0" eb="3">
      <t>ノウヨウチ</t>
    </rPh>
    <rPh sb="4" eb="6">
      <t>ゲンキョウ</t>
    </rPh>
    <phoneticPr fontId="7"/>
  </si>
  <si>
    <t>支　払
方　法</t>
  </si>
  <si>
    <t>②集落申し合わせ事項により定期的な除草等の作業を行う。</t>
  </si>
  <si>
    <t>通年・期間の別</t>
  </si>
  <si>
    <t xml:space="preserve">始期
</t>
  </si>
  <si>
    <r>
      <t>（取組に応じて）</t>
    </r>
    <r>
      <rPr>
        <sz val="10"/>
        <color auto="1"/>
        <rFont val="Meiryo UI"/>
      </rPr>
      <t xml:space="preserve">
</t>
    </r>
    <r>
      <rPr>
        <sz val="7"/>
        <color rgb="FFFF5050"/>
        <rFont val="Meiryo UI"/>
      </rPr>
      <t>③多様な組織等の参画</t>
    </r>
    <rPh sb="10" eb="12">
      <t>タヨウ</t>
    </rPh>
    <rPh sb="13" eb="15">
      <t>ソシキ</t>
    </rPh>
    <rPh sb="15" eb="16">
      <t>トウ</t>
    </rPh>
    <rPh sb="17" eb="19">
      <t>サンカク</t>
    </rPh>
    <phoneticPr fontId="7"/>
  </si>
  <si>
    <t xml:space="preserve">終期
</t>
  </si>
  <si>
    <t>多面的機能発揮促進事業に関する計画の認定［変更の認定］の申請について</t>
  </si>
  <si>
    <t>合　計</t>
    <rPh sb="0" eb="1">
      <t>ゴウ</t>
    </rPh>
    <rPh sb="2" eb="3">
      <t>ケイ</t>
    </rPh>
    <phoneticPr fontId="7"/>
  </si>
  <si>
    <t>４.多様な組織等の参画</t>
    <rPh sb="2" eb="4">
      <t>タヨウ</t>
    </rPh>
    <rPh sb="5" eb="7">
      <t>ソシキ</t>
    </rPh>
    <rPh sb="7" eb="8">
      <t>トウ</t>
    </rPh>
    <rPh sb="9" eb="11">
      <t>サンカク</t>
    </rPh>
    <phoneticPr fontId="7"/>
  </si>
  <si>
    <t>急傾斜</t>
    <rPh sb="0" eb="3">
      <t>キュウケイシャ</t>
    </rPh>
    <phoneticPr fontId="7"/>
  </si>
  <si>
    <t>特認基準</t>
    <rPh sb="0" eb="2">
      <t>トクニン</t>
    </rPh>
    <rPh sb="2" eb="4">
      <t>キジュン</t>
    </rPh>
    <phoneticPr fontId="7"/>
  </si>
  <si>
    <t>草地比率の高い草地</t>
    <rPh sb="0" eb="2">
      <t>ソウチ</t>
    </rPh>
    <rPh sb="2" eb="4">
      <t>ヒリツ</t>
    </rPh>
    <rPh sb="5" eb="6">
      <t>タカ</t>
    </rPh>
    <rPh sb="7" eb="9">
      <t>ソウチ</t>
    </rPh>
    <phoneticPr fontId="7"/>
  </si>
  <si>
    <t>都道府
県名</t>
  </si>
  <si>
    <t>関係市町村名</t>
  </si>
  <si>
    <t>区　分</t>
    <rPh sb="0" eb="1">
      <t>ク</t>
    </rPh>
    <rPh sb="2" eb="3">
      <t>ブン</t>
    </rPh>
    <phoneticPr fontId="7"/>
  </si>
  <si>
    <t>年度工事実施予定区域</t>
  </si>
  <si>
    <t>工事計画期間及び稲作期間</t>
  </si>
  <si>
    <t>うち土地改良
通年施行面積(ha)</t>
  </si>
  <si>
    <t>注）法律で義務づけられている行為及び国庫補助事業の補助対象として行われる行為以外のものを１つ以上選択。</t>
  </si>
  <si>
    <t>○ネットワーク化活動計画</t>
    <rPh sb="7" eb="8">
      <t>カ</t>
    </rPh>
    <rPh sb="8" eb="12">
      <t>カツドウケイカク</t>
    </rPh>
    <phoneticPr fontId="7"/>
  </si>
  <si>
    <t>４月</t>
  </si>
  <si>
    <t>耕作地</t>
    <rPh sb="0" eb="2">
      <t>コウサク</t>
    </rPh>
    <rPh sb="2" eb="3">
      <t>チ</t>
    </rPh>
    <phoneticPr fontId="7"/>
  </si>
  <si>
    <t>農地管理費</t>
  </si>
  <si>
    <t>６月</t>
  </si>
  <si>
    <t>８月</t>
  </si>
  <si>
    <t>９月</t>
  </si>
  <si>
    <t>11月</t>
  </si>
  <si>
    <t>12月</t>
  </si>
  <si>
    <t>令和8年度</t>
  </si>
  <si>
    <t>２月</t>
  </si>
  <si>
    <t>工区</t>
  </si>
  <si>
    <t>注３）土地改良通年施行面積は、集落協定等に記載された面積とする（なお、現況の各筆ごとの識別が可能な図面</t>
  </si>
  <si>
    <t>（１／1,000～１／5,000程度）に通年施行区域を赤色で表示したものを添付すること。）。</t>
  </si>
  <si>
    <t>農用地の現況及び活動内容</t>
  </si>
  <si>
    <t>１－３．体制整備のために行おうとする取組</t>
    <rPh sb="4" eb="8">
      <t>タイセイセイビ</t>
    </rPh>
    <rPh sb="12" eb="13">
      <t>オコナ</t>
    </rPh>
    <rPh sb="18" eb="20">
      <t>トリクミ</t>
    </rPh>
    <phoneticPr fontId="7"/>
  </si>
  <si>
    <r>
      <t>⑪その他（</t>
    </r>
    <r>
      <rPr>
        <sz val="8"/>
        <color rgb="FFFF0000"/>
        <rFont val="ＭＳ 明朝"/>
      </rPr>
      <t>※内容は↓欄に記載ください</t>
    </r>
    <r>
      <rPr>
        <sz val="11"/>
        <color auto="1"/>
        <rFont val="ＭＳ 明朝"/>
      </rPr>
      <t>）</t>
    </r>
    <rPh sb="3" eb="4">
      <t>タ</t>
    </rPh>
    <rPh sb="6" eb="8">
      <t>ナイヨウ</t>
    </rPh>
    <rPh sb="10" eb="11">
      <t>ラン</t>
    </rPh>
    <rPh sb="12" eb="14">
      <t>キサイ</t>
    </rPh>
    <phoneticPr fontId="7"/>
  </si>
  <si>
    <t>作業環境の点検（作業前の危険箇所の確認・共有、機器の定期点検等）</t>
  </si>
  <si>
    <t xml:space="preserve">（構成員や活動参加者の安定的な確保に向けた取組を記載）
</t>
  </si>
  <si>
    <t>研修会開催費</t>
  </si>
  <si>
    <r>
      <t>②統合</t>
    </r>
    <r>
      <rPr>
        <vertAlign val="superscript"/>
        <sz val="11"/>
        <color auto="1"/>
        <rFont val="ＭＳ 明朝"/>
      </rPr>
      <t>注３）</t>
    </r>
    <rPh sb="1" eb="3">
      <t>トウゴウ</t>
    </rPh>
    <rPh sb="3" eb="4">
      <t>チュウ</t>
    </rPh>
    <phoneticPr fontId="7"/>
  </si>
  <si>
    <t>注６：「みどり認定」の欄は、みどりの食料システム法に基づき、環境負荷低減事業活動実施計画又は特定環境負荷低減事業活動実施計画を作成し、都道府県知事の認定を受けた若しくは受ける予定がある、又は申請予定がない場合についてもいずれかに○をすること。</t>
  </si>
  <si>
    <t>単価一覧</t>
    <rPh sb="0" eb="2">
      <t>タンカ</t>
    </rPh>
    <rPh sb="2" eb="4">
      <t>イチラン</t>
    </rPh>
    <phoneticPr fontId="7"/>
  </si>
  <si>
    <t>緩傾斜</t>
    <rPh sb="0" eb="3">
      <t>カンケイシャ</t>
    </rPh>
    <phoneticPr fontId="7"/>
  </si>
  <si>
    <t>協定に含めない管理すべき農用地</t>
    <rPh sb="0" eb="2">
      <t>キョウテイ</t>
    </rPh>
    <rPh sb="3" eb="4">
      <t>フク</t>
    </rPh>
    <rPh sb="7" eb="9">
      <t>カンリ</t>
    </rPh>
    <rPh sb="12" eb="15">
      <t>ノウヨウチ</t>
    </rPh>
    <phoneticPr fontId="7"/>
  </si>
  <si>
    <t>草地</t>
    <rPh sb="0" eb="2">
      <t>ソウチ</t>
    </rPh>
    <phoneticPr fontId="7"/>
  </si>
  <si>
    <t>　【体制整備単価の場合に使用】</t>
  </si>
  <si>
    <t>こちらのセルには関数が入っているので変更しないでください。</t>
    <rPh sb="8" eb="10">
      <t>カンスウ</t>
    </rPh>
    <rPh sb="11" eb="12">
      <t>ハイ</t>
    </rPh>
    <rPh sb="18" eb="20">
      <t>ヘンコウ</t>
    </rPh>
    <phoneticPr fontId="7"/>
  </si>
  <si>
    <r>
      <t>⑩その他（</t>
    </r>
    <r>
      <rPr>
        <sz val="6"/>
        <color rgb="FFFF0000"/>
        <rFont val="ＭＳ 明朝"/>
      </rPr>
      <t>※内容は↓欄に記載ください　</t>
    </r>
    <r>
      <rPr>
        <sz val="11"/>
        <color auto="1"/>
        <rFont val="ＭＳ 明朝"/>
      </rPr>
      <t>）</t>
    </r>
    <rPh sb="3" eb="4">
      <t>タ</t>
    </rPh>
    <rPh sb="6" eb="8">
      <t>ナイヨウ</t>
    </rPh>
    <rPh sb="10" eb="11">
      <t>ラン</t>
    </rPh>
    <rPh sb="12" eb="14">
      <t>キサイ</t>
    </rPh>
    <phoneticPr fontId="7"/>
  </si>
  <si>
    <t>地目、傾斜</t>
    <rPh sb="0" eb="2">
      <t>チモク</t>
    </rPh>
    <rPh sb="3" eb="5">
      <t>ケイシャ</t>
    </rPh>
    <phoneticPr fontId="7"/>
  </si>
  <si>
    <t>）</t>
  </si>
  <si>
    <t>②棚田オーナー制度の実施、市民農園・体験農園の開設・運営を行う。</t>
  </si>
  <si>
    <t>別紙1</t>
  </si>
  <si>
    <t>構成員一覧</t>
    <rPh sb="0" eb="5">
      <t>コウセイインイチラン</t>
    </rPh>
    <phoneticPr fontId="7"/>
  </si>
  <si>
    <t>土地改良通年施行</t>
  </si>
  <si>
    <t>上限単価
（円/10a）</t>
    <rPh sb="0" eb="2">
      <t>ジョウゲン</t>
    </rPh>
    <phoneticPr fontId="7"/>
  </si>
  <si>
    <t>用水路</t>
    <rPh sb="0" eb="1">
      <t>ヨウ</t>
    </rPh>
    <phoneticPr fontId="7"/>
  </si>
  <si>
    <t>協定面積</t>
    <rPh sb="0" eb="4">
      <t>キョウテイメンセキ</t>
    </rPh>
    <phoneticPr fontId="7"/>
  </si>
  <si>
    <t>〇〇 〇〇（代表者氏名）</t>
    <rPh sb="6" eb="9">
      <t>ダイヒョウシャ</t>
    </rPh>
    <phoneticPr fontId="7"/>
  </si>
  <si>
    <t>第８  農業生産活動等の体制整備として取り組むべき事項（体制整備単価交付必須事項）</t>
  </si>
  <si>
    <t>②別途協定等を締結</t>
    <rPh sb="1" eb="5">
      <t>ベットキョウテイ</t>
    </rPh>
    <rPh sb="5" eb="6">
      <t>トウ</t>
    </rPh>
    <rPh sb="7" eb="9">
      <t>テイケツ</t>
    </rPh>
    <phoneticPr fontId="7"/>
  </si>
  <si>
    <t>　多面的機能支払交付金実施要綱別紙１第５の２に基づく活動計画に定める施設と同一。</t>
  </si>
  <si>
    <t>⑥魚類・昆虫類の保護を行う（ビオトープの確保）。</t>
  </si>
  <si>
    <t>④ネットワーク化加算の適用（加算措置を利用する場合）</t>
    <rPh sb="7" eb="8">
      <t>カ</t>
    </rPh>
    <rPh sb="8" eb="10">
      <t>カサン</t>
    </rPh>
    <rPh sb="11" eb="13">
      <t>テキヨウ</t>
    </rPh>
    <rPh sb="14" eb="18">
      <t>カサンソチ</t>
    </rPh>
    <rPh sb="19" eb="21">
      <t>リヨウ</t>
    </rPh>
    <rPh sb="23" eb="25">
      <t>バアイ</t>
    </rPh>
    <phoneticPr fontId="7"/>
  </si>
  <si>
    <t>行を追加する場合はこれより上の行をコピーして「コピーしたセルの挿入」をしてください。</t>
    <rPh sb="0" eb="1">
      <t>ギョウ</t>
    </rPh>
    <rPh sb="2" eb="4">
      <t>ツイカ</t>
    </rPh>
    <rPh sb="6" eb="8">
      <t>バアイ</t>
    </rPh>
    <rPh sb="13" eb="14">
      <t>ウエ</t>
    </rPh>
    <rPh sb="15" eb="16">
      <t>ギョウ</t>
    </rPh>
    <rPh sb="31" eb="33">
      <t>ソウニュウ</t>
    </rPh>
    <phoneticPr fontId="7"/>
  </si>
  <si>
    <t>ア）簡易補修</t>
    <rPh sb="2" eb="4">
      <t>カンイ</t>
    </rPh>
    <rPh sb="4" eb="6">
      <t>ホシュウ</t>
    </rPh>
    <phoneticPr fontId="7"/>
  </si>
  <si>
    <t>注１）ネットワーク化を行っている、又は行おうとする他の集落協定のネットワーク化活動計画におけるネットワーク化の計画と整合がとれたものとすること。
注２）２－１～２－７の全てを記載すること。</t>
  </si>
  <si>
    <t>単価区分</t>
    <rPh sb="0" eb="2">
      <t>タンカ</t>
    </rPh>
    <rPh sb="2" eb="4">
      <t>クブン</t>
    </rPh>
    <phoneticPr fontId="7"/>
  </si>
  <si>
    <r>
      <t>（該当する課題について詳細を記載）</t>
    </r>
    <r>
      <rPr>
        <sz val="11"/>
        <color rgb="FFFF0000"/>
        <rFont val="ＭＳ 明朝"/>
      </rPr>
      <t xml:space="preserve">
</t>
    </r>
    <rPh sb="1" eb="3">
      <t>ガイトウ</t>
    </rPh>
    <rPh sb="5" eb="7">
      <t>カダイ</t>
    </rPh>
    <rPh sb="11" eb="13">
      <t>ショウサイ</t>
    </rPh>
    <rPh sb="14" eb="16">
      <t>キサイ</t>
    </rPh>
    <phoneticPr fontId="7"/>
  </si>
  <si>
    <t>イ）草刈り</t>
  </si>
  <si>
    <t>】</t>
  </si>
  <si>
    <t>注）協定参加者に占める中核的リーダーの割合は、中核的リーダーの人数を協定参加者数で除した率とする。</t>
    <rPh sb="0" eb="1">
      <t>チュウ</t>
    </rPh>
    <rPh sb="2" eb="4">
      <t>キョウテイ</t>
    </rPh>
    <rPh sb="4" eb="7">
      <t>サンカシャ</t>
    </rPh>
    <rPh sb="8" eb="9">
      <t>シ</t>
    </rPh>
    <rPh sb="11" eb="14">
      <t>チュウカクテキ</t>
    </rPh>
    <rPh sb="19" eb="21">
      <t>ワリアイ</t>
    </rPh>
    <rPh sb="23" eb="26">
      <t>チュウカクテキ</t>
    </rPh>
    <rPh sb="31" eb="33">
      <t>ニンズウ</t>
    </rPh>
    <rPh sb="34" eb="36">
      <t>キョウテイ</t>
    </rPh>
    <rPh sb="36" eb="39">
      <t>サンカシャ</t>
    </rPh>
    <rPh sb="39" eb="40">
      <t>スウ</t>
    </rPh>
    <rPh sb="41" eb="42">
      <t>ジョ</t>
    </rPh>
    <rPh sb="44" eb="45">
      <t>リツ</t>
    </rPh>
    <phoneticPr fontId="7"/>
  </si>
  <si>
    <t>③景観作物を作付ける。</t>
  </si>
  <si>
    <t>対象農用地面積（㎡）</t>
  </si>
  <si>
    <t>１　集落協定の管理体制（構成員の役割分担）</t>
  </si>
  <si>
    <t xml:space="preserve">（連携して実施する活動の詳細について、今後の活動の維持、向上に向けた方向性も含めて記載）
</t>
    <rPh sb="1" eb="3">
      <t>レンケイ</t>
    </rPh>
    <rPh sb="5" eb="7">
      <t>ジッシ</t>
    </rPh>
    <rPh sb="9" eb="11">
      <t>カツドウ</t>
    </rPh>
    <rPh sb="12" eb="14">
      <t>ショウサイ</t>
    </rPh>
    <rPh sb="19" eb="21">
      <t>コンゴ</t>
    </rPh>
    <rPh sb="22" eb="24">
      <t>カツドウ</t>
    </rPh>
    <rPh sb="25" eb="27">
      <t>イジ</t>
    </rPh>
    <rPh sb="28" eb="30">
      <t>コウジョウ</t>
    </rPh>
    <rPh sb="31" eb="32">
      <t>ム</t>
    </rPh>
    <rPh sb="34" eb="36">
      <t>ホウコウ</t>
    </rPh>
    <rPh sb="36" eb="37">
      <t>セイ</t>
    </rPh>
    <rPh sb="38" eb="39">
      <t>フク</t>
    </rPh>
    <rPh sb="41" eb="43">
      <t>キサイ</t>
    </rPh>
    <phoneticPr fontId="7"/>
  </si>
  <si>
    <t>代表者</t>
    <rPh sb="0" eb="3">
      <t>ダイヒョウシャ</t>
    </rPh>
    <phoneticPr fontId="7"/>
  </si>
  <si>
    <t>書記担当</t>
  </si>
  <si>
    <t>会計担当</t>
  </si>
  <si>
    <t>２　集落協定上の基幹的活動において中核的なリーダーとしての役割を果たす担い手として指定する者</t>
  </si>
  <si>
    <t>　○ 使途：　</t>
  </si>
  <si>
    <t>２．ネットワーク化の計画</t>
    <rPh sb="8" eb="9">
      <t>カ</t>
    </rPh>
    <rPh sb="10" eb="12">
      <t>ケイカク</t>
    </rPh>
    <phoneticPr fontId="7"/>
  </si>
  <si>
    <t>R10</t>
  </si>
  <si>
    <t>注１）「農用地の内訳等」は集落協定書に添付し、提出期限（当該年度の６月30日、令和７年度においては８月31日）までに協定農用地の存する市町村長に提出する。</t>
  </si>
  <si>
    <t>第２  農用地の管理方法</t>
  </si>
  <si>
    <t>　以下の項目のうち該当項目に○印を記入</t>
  </si>
  <si>
    <t>排水路</t>
  </si>
  <si>
    <t>内                 容</t>
  </si>
  <si>
    <t>①耕作者が農作業を継続できなくなった場合には、速やかに農業委員会のあっせんを受ける。</t>
  </si>
  <si>
    <t>②農業公社が受託する。</t>
  </si>
  <si>
    <t>①協定参加者全員で泥上げ、草刈りを行う。</t>
  </si>
  <si>
    <t>第３　協定対象となる農用地</t>
  </si>
  <si>
    <t>第４  集落マスタープラン（必須事項）</t>
  </si>
  <si>
    <t>②事務局機能の強化</t>
    <rPh sb="1" eb="4">
      <t>ジムキョク</t>
    </rPh>
    <rPh sb="4" eb="6">
      <t>キノウ</t>
    </rPh>
    <rPh sb="7" eb="9">
      <t>キョウカ</t>
    </rPh>
    <phoneticPr fontId="7"/>
  </si>
  <si>
    <t>③既荒廃農地を協定農用地に含めない場合には、協定農用地に悪影響を与えないよう草刈り、防虫対策等の保全管理を行う。</t>
  </si>
  <si>
    <t>３－２、
３－６、３－７</t>
  </si>
  <si>
    <r>
      <t>［</t>
    </r>
    <r>
      <rPr>
        <sz val="9"/>
        <color auto="1"/>
        <rFont val="ＭＳ ゴシック"/>
      </rPr>
      <t xml:space="preserve">超急傾斜農地の保全］
例1) 当該農地の法面について、石積みの補修、防草シートの設置による適切な維持管理を実施する。
例2) 農作業の安全性を確保するため、石積み法面に除草等の作業足場の設置と、圃場進入路の緩傾斜への改良を実施する。
例3) 当該農地の土壌流入・流出を防ぐため、グリーンベルトや圃場内小水路の設置を行う。
［農産物の販売促進等］
例1) 当該農地を含む協定農用地で生産される農産物（○○○）をＪＡのイベントとＪＡのホームページを活用してＰＲする。
例2) 当該農地を含む協定農用地で生産される農産物（○○○）をＰＲするため、共通パッケージを作成し、農産物販売時に活用する。
</t>
    </r>
    <rPh sb="12" eb="13">
      <t>レイ</t>
    </rPh>
    <rPh sb="16" eb="18">
      <t>トウガイ</t>
    </rPh>
    <rPh sb="18" eb="20">
      <t>ノウチ</t>
    </rPh>
    <rPh sb="21" eb="23">
      <t>ノリメン</t>
    </rPh>
    <rPh sb="28" eb="29">
      <t>イシ</t>
    </rPh>
    <rPh sb="29" eb="30">
      <t>ツ</t>
    </rPh>
    <rPh sb="32" eb="34">
      <t>ホシュウ</t>
    </rPh>
    <rPh sb="35" eb="36">
      <t>ボウ</t>
    </rPh>
    <rPh sb="36" eb="37">
      <t>クサ</t>
    </rPh>
    <rPh sb="41" eb="43">
      <t>セッチ</t>
    </rPh>
    <rPh sb="46" eb="48">
      <t>テキセツ</t>
    </rPh>
    <rPh sb="49" eb="51">
      <t>イジ</t>
    </rPh>
    <rPh sb="51" eb="53">
      <t>カンリ</t>
    </rPh>
    <rPh sb="54" eb="56">
      <t>ジッシ</t>
    </rPh>
    <rPh sb="60" eb="61">
      <t>レイ</t>
    </rPh>
    <rPh sb="64" eb="67">
      <t>ノウサギョウ</t>
    </rPh>
    <rPh sb="68" eb="71">
      <t>アンゼンセイ</t>
    </rPh>
    <rPh sb="72" eb="74">
      <t>カクホ</t>
    </rPh>
    <rPh sb="79" eb="80">
      <t>イシ</t>
    </rPh>
    <rPh sb="80" eb="81">
      <t>ツ</t>
    </rPh>
    <rPh sb="82" eb="84">
      <t>ノリメン</t>
    </rPh>
    <rPh sb="85" eb="87">
      <t>ジョソウ</t>
    </rPh>
    <rPh sb="87" eb="88">
      <t>トウ</t>
    </rPh>
    <rPh sb="89" eb="91">
      <t>サギョウ</t>
    </rPh>
    <rPh sb="91" eb="93">
      <t>アシバ</t>
    </rPh>
    <rPh sb="94" eb="96">
      <t>セッチ</t>
    </rPh>
    <rPh sb="98" eb="100">
      <t>ホジョウ</t>
    </rPh>
    <rPh sb="100" eb="103">
      <t>シンニュウロ</t>
    </rPh>
    <rPh sb="104" eb="107">
      <t>カンケイシャ</t>
    </rPh>
    <rPh sb="109" eb="111">
      <t>カイリョウ</t>
    </rPh>
    <rPh sb="112" eb="114">
      <t>ジッシ</t>
    </rPh>
    <rPh sb="118" eb="119">
      <t>レイ</t>
    </rPh>
    <rPh sb="122" eb="124">
      <t>トウガイ</t>
    </rPh>
    <rPh sb="124" eb="126">
      <t>ノウチ</t>
    </rPh>
    <rPh sb="127" eb="129">
      <t>ドジョウ</t>
    </rPh>
    <rPh sb="129" eb="131">
      <t>リュウニュウ</t>
    </rPh>
    <rPh sb="132" eb="134">
      <t>リュウシュツ</t>
    </rPh>
    <rPh sb="135" eb="136">
      <t>フセ</t>
    </rPh>
    <rPh sb="148" eb="150">
      <t>ホジョウ</t>
    </rPh>
    <rPh sb="150" eb="151">
      <t>ナイ</t>
    </rPh>
    <rPh sb="151" eb="152">
      <t>ショウ</t>
    </rPh>
    <rPh sb="152" eb="154">
      <t>スイロ</t>
    </rPh>
    <rPh sb="155" eb="157">
      <t>セッチ</t>
    </rPh>
    <rPh sb="158" eb="159">
      <t>オコナ</t>
    </rPh>
    <rPh sb="175" eb="176">
      <t>レイ</t>
    </rPh>
    <rPh sb="179" eb="181">
      <t>トウガイ</t>
    </rPh>
    <rPh sb="224" eb="226">
      <t>カツヨウ</t>
    </rPh>
    <rPh sb="234" eb="235">
      <t>レイ</t>
    </rPh>
    <rPh sb="272" eb="274">
      <t>キョウツウ</t>
    </rPh>
    <rPh sb="280" eb="282">
      <t>サクセイ</t>
    </rPh>
    <rPh sb="284" eb="287">
      <t>ノウサンブツ</t>
    </rPh>
    <rPh sb="287" eb="290">
      <t>ハンバイジ</t>
    </rPh>
    <rPh sb="291" eb="293">
      <t>カツヨウ</t>
    </rPh>
    <phoneticPr fontId="7"/>
  </si>
  <si>
    <t>⑨堆きゅう肥の施肥、拮抗植物の利用、アイガモ・鯉の利用、輪作の徹底、緑肥作物の作付け等を行う。</t>
  </si>
  <si>
    <t>④土壌流亡に配慮した営農を行う（等高線栽培、根の張る植物を畝間に植栽）。</t>
  </si>
  <si>
    <t>⑤体験民宿を実施する（グリーン・ツーリズム）。</t>
  </si>
  <si>
    <t>取　り　組　む　べ　き　事　項</t>
  </si>
  <si>
    <t>要記載項目</t>
    <rPh sb="0" eb="3">
      <t>ヨウキサイ</t>
    </rPh>
    <rPh sb="3" eb="5">
      <t>コウモク</t>
    </rPh>
    <phoneticPr fontId="7"/>
  </si>
  <si>
    <t>（別紙様式３）</t>
    <rPh sb="1" eb="3">
      <t>ベッシ</t>
    </rPh>
    <rPh sb="3" eb="5">
      <t>ヨウシキ</t>
    </rPh>
    <phoneticPr fontId="7"/>
  </si>
  <si>
    <t>区   分</t>
  </si>
  <si>
    <t>施　 　設</t>
  </si>
  <si>
    <t>管理方法等</t>
  </si>
  <si>
    <t>⑦定農用地における農業生産活動が維持されるよう担い手（認定農業者、これに準ずるものとして市町村長が認定した者、第３セクター、特定農業法人、農業協同組合、生産組織等）を確保する。</t>
  </si>
  <si>
    <t>現在の連携状況</t>
    <rPh sb="0" eb="2">
      <t>ゲンザイ</t>
    </rPh>
    <rPh sb="3" eb="7">
      <t>レンケイジョウキョウ</t>
    </rPh>
    <phoneticPr fontId="7"/>
  </si>
  <si>
    <t xml:space="preserve"> 管理作業の
 代  表  者</t>
  </si>
  <si>
    <t>②第６期対策終了後の令和12年度以降での統合を検討する</t>
    <rPh sb="1" eb="2">
      <t>ダイ</t>
    </rPh>
    <rPh sb="3" eb="4">
      <t>キ</t>
    </rPh>
    <rPh sb="4" eb="6">
      <t>タイサク</t>
    </rPh>
    <rPh sb="6" eb="9">
      <t>シュウリョウゴ</t>
    </rPh>
    <rPh sb="10" eb="12">
      <t>レイワ</t>
    </rPh>
    <rPh sb="14" eb="16">
      <t>ネンド</t>
    </rPh>
    <rPh sb="16" eb="18">
      <t>イコウ</t>
    </rPh>
    <rPh sb="20" eb="22">
      <t>トウゴウ</t>
    </rPh>
    <rPh sb="23" eb="25">
      <t>ケントウ</t>
    </rPh>
    <phoneticPr fontId="7"/>
  </si>
  <si>
    <t>その他（具体的活動内容欄に記入）</t>
    <rPh sb="4" eb="7">
      <t>グタイテキ</t>
    </rPh>
    <rPh sb="7" eb="9">
      <t>カツドウ</t>
    </rPh>
    <rPh sb="9" eb="11">
      <t>ナイヨウ</t>
    </rPh>
    <rPh sb="11" eb="12">
      <t>ラン</t>
    </rPh>
    <phoneticPr fontId="7"/>
  </si>
  <si>
    <t>第５　農業生産活動等として取り組むべき事項</t>
  </si>
  <si>
    <t>第６　促進計画の「その他促進計画の実施に関し当該市町村が必要と認める事項」により
　　規定すべき事項</t>
  </si>
  <si>
    <t>現状は、取組期間の開始年度における地域の現状を記載する。</t>
  </si>
  <si>
    <t>棚田地域振興活動加算</t>
  </si>
  <si>
    <t>別紙様式７</t>
    <rPh sb="0" eb="4">
      <t>ベッシヨウシキ</t>
    </rPh>
    <phoneticPr fontId="7"/>
  </si>
  <si>
    <r>
      <t>・</t>
    </r>
    <r>
      <rPr>
        <b/>
        <u/>
        <sz val="10"/>
        <color rgb="FFFF0000"/>
        <rFont val="HG丸ｺﾞｼｯｸM-PRO"/>
      </rPr>
      <t>市町村に提出する前に、自動集計された箇所も含め、誤りがないかご確認ください。</t>
    </r>
    <rPh sb="12" eb="14">
      <t>ジドウ</t>
    </rPh>
    <rPh sb="14" eb="16">
      <t>シュウケイ</t>
    </rPh>
    <rPh sb="19" eb="21">
      <t>カショ</t>
    </rPh>
    <rPh sb="22" eb="23">
      <t>フク</t>
    </rPh>
    <rPh sb="25" eb="26">
      <t>アヤマ</t>
    </rPh>
    <rPh sb="32" eb="34">
      <t>カクニン</t>
    </rPh>
    <phoneticPr fontId="7"/>
  </si>
  <si>
    <t>⑭</t>
  </si>
  <si>
    <t>新たにネットワーク化を行う予定はないが、既に10ha以上のネットワークを形成しており、体制の維持、向上を図ろうとする集落協定</t>
  </si>
  <si>
    <r>
      <t xml:space="preserve">必須
</t>
    </r>
    <r>
      <rPr>
        <sz val="8"/>
        <color rgb="FFFF0000"/>
        <rFont val="Meiryo UI"/>
      </rPr>
      <t>10割単価協定</t>
    </r>
    <rPh sb="0" eb="2">
      <t>ヒッス</t>
    </rPh>
    <rPh sb="5" eb="6">
      <t>ワリ</t>
    </rPh>
    <rPh sb="6" eb="8">
      <t>タンカ</t>
    </rPh>
    <rPh sb="8" eb="10">
      <t>キョウテイ</t>
    </rPh>
    <phoneticPr fontId="7"/>
  </si>
  <si>
    <t>　３　ネットワーク化加算</t>
  </si>
  <si>
    <t>　記入内容が集落協定もしくは個別協定と重複する場合は、「２（１）②実施区域」、「２（２）活動内容等」、「３　多面的機能発揮促進事業の実施期間」及び「農業者団体等の構成員に係る事項」の記入を省略することも可能とする。</t>
    <rPh sb="1" eb="3">
      <t>キニュウ</t>
    </rPh>
    <rPh sb="3" eb="5">
      <t>ナイヨウ</t>
    </rPh>
    <rPh sb="6" eb="8">
      <t>シュウラク</t>
    </rPh>
    <rPh sb="8" eb="10">
      <t>キョウテイ</t>
    </rPh>
    <rPh sb="14" eb="16">
      <t>コベツ</t>
    </rPh>
    <rPh sb="16" eb="18">
      <t>キョウテイ</t>
    </rPh>
    <rPh sb="19" eb="21">
      <t>ジュウフク</t>
    </rPh>
    <rPh sb="23" eb="25">
      <t>バアイ</t>
    </rPh>
    <rPh sb="33" eb="35">
      <t>ジッシ</t>
    </rPh>
    <rPh sb="35" eb="37">
      <t>クイキ</t>
    </rPh>
    <rPh sb="54" eb="57">
      <t>タメンテキ</t>
    </rPh>
    <rPh sb="57" eb="59">
      <t>キノウ</t>
    </rPh>
    <rPh sb="59" eb="61">
      <t>ハッキ</t>
    </rPh>
    <rPh sb="61" eb="63">
      <t>ソクシン</t>
    </rPh>
    <rPh sb="63" eb="65">
      <t>ジギョウ</t>
    </rPh>
    <rPh sb="66" eb="68">
      <t>ジッシ</t>
    </rPh>
    <rPh sb="68" eb="70">
      <t>キカン</t>
    </rPh>
    <rPh sb="71" eb="72">
      <t>オヨ</t>
    </rPh>
    <rPh sb="74" eb="77">
      <t>ノウギョウシャ</t>
    </rPh>
    <rPh sb="77" eb="79">
      <t>ダンタイ</t>
    </rPh>
    <rPh sb="79" eb="80">
      <t>トウ</t>
    </rPh>
    <rPh sb="81" eb="84">
      <t>コウセイイン</t>
    </rPh>
    <rPh sb="85" eb="86">
      <t>カカ</t>
    </rPh>
    <rPh sb="87" eb="89">
      <t>ジコウ</t>
    </rPh>
    <rPh sb="91" eb="93">
      <t>キニュウ</t>
    </rPh>
    <rPh sb="94" eb="96">
      <t>ショウリャク</t>
    </rPh>
    <rPh sb="101" eb="103">
      <t>カノウ</t>
    </rPh>
    <phoneticPr fontId="7"/>
  </si>
  <si>
    <t>④スマート農業加算</t>
    <rPh sb="5" eb="7">
      <t>ノウギョウ</t>
    </rPh>
    <phoneticPr fontId="7"/>
  </si>
  <si>
    <t>ネットワーク化加算</t>
  </si>
  <si>
    <t>農産物等の販売促進関係費</t>
  </si>
  <si>
    <t>ウ）その他（</t>
  </si>
  <si>
    <t>４－１．協定活動に参画する多様な組織等</t>
  </si>
  <si>
    <t xml:space="preserve">（２－２～２－５を踏まえたネットワーク化の進め方を記載）
</t>
  </si>
  <si>
    <t>氏名（現体制）</t>
    <rPh sb="0" eb="2">
      <t>シメイ</t>
    </rPh>
    <rPh sb="3" eb="6">
      <t>ゲンタイセイ</t>
    </rPh>
    <phoneticPr fontId="7"/>
  </si>
  <si>
    <t>３－１～３－５</t>
  </si>
  <si>
    <t>④機械・施設の共同利用</t>
    <rPh sb="1" eb="3">
      <t>キカイ</t>
    </rPh>
    <rPh sb="4" eb="6">
      <t>シセツ</t>
    </rPh>
    <rPh sb="7" eb="9">
      <t>キョウドウ</t>
    </rPh>
    <rPh sb="9" eb="11">
      <t>リヨウ</t>
    </rPh>
    <phoneticPr fontId="7"/>
  </si>
  <si>
    <t>注１：「多面的機能支払」「中山間地域等直接支払」「環境保全型農業直接支払」の欄は、各支払に取り組む者に○印を記入。</t>
  </si>
  <si>
    <t>契約
年月日</t>
  </si>
  <si>
    <t>みどり認定</t>
    <rPh sb="3" eb="5">
      <t>ニンテイ</t>
    </rPh>
    <phoneticPr fontId="7"/>
  </si>
  <si>
    <t>⑤農作業機械や施設の不足</t>
    <rPh sb="1" eb="6">
      <t>ノウサギョウキカイ</t>
    </rPh>
    <rPh sb="7" eb="9">
      <t>シセツ</t>
    </rPh>
    <rPh sb="10" eb="12">
      <t>フソク</t>
    </rPh>
    <phoneticPr fontId="7"/>
  </si>
  <si>
    <t>⑩</t>
  </si>
  <si>
    <t>①事務の一元化（共同事務局の設置や外部委託）</t>
    <rPh sb="1" eb="3">
      <t>ジム</t>
    </rPh>
    <rPh sb="4" eb="6">
      <t>イチゲン</t>
    </rPh>
    <rPh sb="6" eb="7">
      <t>カ</t>
    </rPh>
    <rPh sb="8" eb="10">
      <t>キョウドウ</t>
    </rPh>
    <rPh sb="10" eb="13">
      <t>ジムキョク</t>
    </rPh>
    <rPh sb="14" eb="16">
      <t>セッチ</t>
    </rPh>
    <rPh sb="17" eb="19">
      <t>ガイブ</t>
    </rPh>
    <rPh sb="19" eb="21">
      <t>イタク</t>
    </rPh>
    <phoneticPr fontId="7"/>
  </si>
  <si>
    <t>別紙のとおり</t>
    <rPh sb="0" eb="2">
      <t>ベッシ</t>
    </rPh>
    <phoneticPr fontId="7"/>
  </si>
  <si>
    <r>
      <t>注８：中山間地域等直接支払「農業所得の確認に関する承諾」の欄は、対象者が承諾する場合に○印を記入すること。ただし、対象者以外を含む構成員全員に○印をつけることも可とする。（対象者以外は、○印を記入した場合も調査の対象となりません。）</t>
    </r>
    <r>
      <rPr>
        <sz val="10"/>
        <color auto="1"/>
        <rFont val="ＭＳ 明朝"/>
      </rPr>
      <t xml:space="preserve">
【農業所得の確認に関する承諾について】
①実施要領第６の１に基づき、交付金の交付の対象となる者を確認するために市町村が行う必要な調査において、農業者から農業所得に関する情報の提供、市町村が保有する所得に関する関係書類の閲覧及び関係機関への照会の承諾を得ることが目的である。
②承諾のない場合は、交付金の交付の対象者となることが確認できないため、本交付金の実施ができない場合がある。
③調査の対象者は、個人又は一戸一法人で、協定に位置づけられている農用地の管理を行っている者。
④交付金の交付の対象者は、集落協定に基づき、５年間以上継続して農業生産活動等を行う農業者等（農業所得が同一都道府県内の都市部の勤労者一人当たりの平均所得を上回る者である場合を除く。）とする。
ただし、農業所得が同一都道府県内の都市部の勤労者一人当たりの平均所得を上回る者である場合も、当該農業者が「集落協定上の基幹的活動において中核的なリーダーとしての役割を果たす担い手として集落協定で指定された者であって、当該農業者の対象農用地のうち自作地に対して交付される交付額の全てを集落の共同取組活動に充てる場合」、又は「当該農業者の対象農用地の全てが、当該農業者と農用地の権原を有する者との間において利用権の設定等又は同一生産工程における基幹的農作業のうち田においては３種類以上、畑においては２種類以上、草地においては１種類以上の作業の受委託が行われている農用地である場合」は対象者とする。</t>
    </r>
    <rPh sb="29" eb="30">
      <t>ラン</t>
    </rPh>
    <rPh sb="32" eb="34">
      <t>タイショウ</t>
    </rPh>
    <rPh sb="34" eb="35">
      <t>モノ</t>
    </rPh>
    <rPh sb="36" eb="38">
      <t>ショウダク</t>
    </rPh>
    <rPh sb="40" eb="42">
      <t>バアイ</t>
    </rPh>
    <rPh sb="44" eb="45">
      <t>ジルシ</t>
    </rPh>
    <rPh sb="46" eb="48">
      <t>キニュウ</t>
    </rPh>
    <rPh sb="57" eb="59">
      <t>タイショウ</t>
    </rPh>
    <rPh sb="59" eb="60">
      <t>モノ</t>
    </rPh>
    <rPh sb="60" eb="62">
      <t>イガイ</t>
    </rPh>
    <rPh sb="63" eb="64">
      <t>フク</t>
    </rPh>
    <rPh sb="65" eb="68">
      <t>コウセイイン</t>
    </rPh>
    <rPh sb="68" eb="70">
      <t>ゼンイン</t>
    </rPh>
    <rPh sb="72" eb="73">
      <t>シルシ</t>
    </rPh>
    <rPh sb="80" eb="81">
      <t>カ</t>
    </rPh>
    <rPh sb="86" eb="88">
      <t>タイショウ</t>
    </rPh>
    <rPh sb="88" eb="89">
      <t>モノ</t>
    </rPh>
    <rPh sb="89" eb="91">
      <t>イガイ</t>
    </rPh>
    <rPh sb="94" eb="95">
      <t>ジルシ</t>
    </rPh>
    <rPh sb="96" eb="98">
      <t>キニュウ</t>
    </rPh>
    <rPh sb="100" eb="102">
      <t>バアイ</t>
    </rPh>
    <rPh sb="103" eb="105">
      <t>チョウサ</t>
    </rPh>
    <rPh sb="106" eb="108">
      <t>タイショウ</t>
    </rPh>
    <rPh sb="309" eb="311">
      <t>チョウサ</t>
    </rPh>
    <rPh sb="742" eb="743">
      <t>モノ</t>
    </rPh>
    <phoneticPr fontId="7"/>
  </si>
  <si>
    <t>円</t>
    <rPh sb="0" eb="1">
      <t>エン</t>
    </rPh>
    <phoneticPr fontId="7"/>
  </si>
  <si>
    <t>④農業の担い手の人材不足</t>
    <rPh sb="1" eb="3">
      <t>ノウギョウ</t>
    </rPh>
    <rPh sb="4" eb="5">
      <t>ニナ</t>
    </rPh>
    <rPh sb="6" eb="7">
      <t>テ</t>
    </rPh>
    <rPh sb="8" eb="12">
      <t>ジンザイブソク</t>
    </rPh>
    <phoneticPr fontId="7"/>
  </si>
  <si>
    <t>注１）該当する取組を全て選択すること。
注２）「ネットワーク化」とは、複数の集落協定間において活動の連携体制を構築することをいう。「新たにネットワーク化を行う予定はないが、既に10ha以上のネットワークを形成しており、体制の維持、向上を図ろうとする集落協定」の場合は、計画作成時点で10ha以上のネットワークを形成していること。ネットワーク化は自協定が存する地域計画区域内の他の集落協定と行うことを基本とするが、自協定が存する地域計画区域内に他の集落協定がない場合など、合理的な理由がある場合は、他の地域計画区域内に存する集落協定とネットワーク化することも可とする。
注３）「統合」とは、他の集落協定と１つの集落協定に統合することをいう。「新たに統合を行う予定はないが、既に10ha以上の集落協定となっており、体制の維持、向上を図ろうとする集落協定」の場合は、計画作成時点で10ha以上の集落協定となっていること。統合は自協定が存する地域計画区域内の他の集落協定と行うことを基本とするが、自協定が存する地域計画区域内に他の集落協定がない場合など、合理的な理由がある場合は、他の地域計画区域内に存する集落協定と統合することも可とする。
注４）「多様な組織等の参画」とは、農業者団体以外の組織や非農業者が集落協定の活動に参画するこという。参画にあたっては、集落協定の構成員となるか、別途で協定等を結ぶこと。計画作成時点で１組織以上の農業者団体以外の組織又は構成員の10%以上の非農業者が活動に参画していること。</t>
  </si>
  <si>
    <t>（２）適正な防除</t>
  </si>
  <si>
    <t>⑪</t>
  </si>
  <si>
    <r>
      <t xml:space="preserve">活動開始年度
</t>
    </r>
    <r>
      <rPr>
        <sz val="9"/>
        <color theme="1"/>
        <rFont val="ＭＳ 明朝"/>
      </rPr>
      <t>(計画認定年度)</t>
    </r>
    <rPh sb="0" eb="2">
      <t>カツドウ</t>
    </rPh>
    <rPh sb="2" eb="4">
      <t>カイシ</t>
    </rPh>
    <rPh sb="4" eb="6">
      <t>ネンド</t>
    </rPh>
    <phoneticPr fontId="7"/>
  </si>
  <si>
    <t>注３：「農業者」とは、協定に位置付けられている農用地において農業生産活動等（多面的機能支払においては、耕作又は養畜）を実施する農業者又は団体である。</t>
  </si>
  <si>
    <t>別紙７（別添）</t>
    <rPh sb="4" eb="6">
      <t>ベッテン</t>
    </rPh>
    <phoneticPr fontId="7"/>
  </si>
  <si>
    <r>
      <t>[</t>
    </r>
    <r>
      <rPr>
        <sz val="9"/>
        <color auto="1"/>
        <rFont val="ＭＳ ゴシック"/>
      </rPr>
      <t xml:space="preserve">ウ　棚田を核とした棚田地域の振興]
</t>
    </r>
  </si>
  <si>
    <t>⑥農業の担い手育成</t>
    <rPh sb="1" eb="3">
      <t>ノウギョウ</t>
    </rPh>
    <rPh sb="4" eb="5">
      <t>ニナ</t>
    </rPh>
    <rPh sb="6" eb="7">
      <t>テ</t>
    </rPh>
    <rPh sb="7" eb="9">
      <t>イクセイ</t>
    </rPh>
    <phoneticPr fontId="7"/>
  </si>
  <si>
    <t>農用地の内訳等及びネットワーク化活動計画</t>
  </si>
  <si>
    <t>３号事業（環境保全型農業直接支払交付金）</t>
  </si>
  <si>
    <t>ネットワーク化活動計画を
作成しない</t>
    <rPh sb="6" eb="11">
      <t>カカツドウケイカク</t>
    </rPh>
    <rPh sb="13" eb="15">
      <t>サクセイ</t>
    </rPh>
    <phoneticPr fontId="7"/>
  </si>
  <si>
    <t>③水路・農道等の維持管理</t>
    <rPh sb="1" eb="3">
      <t>スイロ</t>
    </rPh>
    <rPh sb="4" eb="6">
      <t>ノウドウ</t>
    </rPh>
    <rPh sb="6" eb="7">
      <t>トウ</t>
    </rPh>
    <rPh sb="8" eb="10">
      <t>イジ</t>
    </rPh>
    <rPh sb="10" eb="12">
      <t>カンリ</t>
    </rPh>
    <phoneticPr fontId="7"/>
  </si>
  <si>
    <t>別紙様式３</t>
  </si>
  <si>
    <t>注１）協議会、委員会等を設置し、ネットワークでの活動の調整や事務等を行う場合。
注２）作業の共同化や機械・施設の共同利用などの共通のルールを覚書等で定めるなどにより連携した活動を行う場合。
注３）各集落協定から同一の外部団体又は同一の外部人材に同じ活動を委託する場合。</t>
  </si>
  <si>
    <t>解消する遊休農地面積</t>
    <rPh sb="0" eb="2">
      <t>カイショウ</t>
    </rPh>
    <rPh sb="4" eb="5">
      <t>アソ</t>
    </rPh>
    <rPh sb="5" eb="6">
      <t>ヤス</t>
    </rPh>
    <rPh sb="6" eb="8">
      <t>ノウチ</t>
    </rPh>
    <rPh sb="8" eb="10">
      <t>メンセキ</t>
    </rPh>
    <phoneticPr fontId="7"/>
  </si>
  <si>
    <t xml:space="preserve">
③農業生産活動等の体制整備の取組（ネットワーク化活動計画の作成）の有無</t>
    <rPh sb="2" eb="8">
      <t>ノウギョウセイサンカツドウ</t>
    </rPh>
    <rPh sb="8" eb="9">
      <t>トウ</t>
    </rPh>
    <rPh sb="10" eb="12">
      <t>タイセイ</t>
    </rPh>
    <rPh sb="12" eb="14">
      <t>セイビ</t>
    </rPh>
    <rPh sb="15" eb="17">
      <t>トリクミ</t>
    </rPh>
    <rPh sb="24" eb="25">
      <t>カ</t>
    </rPh>
    <rPh sb="25" eb="27">
      <t>カツドウ</t>
    </rPh>
    <rPh sb="27" eb="29">
      <t>ケイカク</t>
    </rPh>
    <rPh sb="30" eb="32">
      <t>サクセイ</t>
    </rPh>
    <rPh sb="34" eb="36">
      <t>ウム</t>
    </rPh>
    <phoneticPr fontId="7"/>
  </si>
  <si>
    <t>３　その他</t>
  </si>
  <si>
    <t>③統合</t>
    <rPh sb="1" eb="3">
      <t>トウゴウ</t>
    </rPh>
    <phoneticPr fontId="7"/>
  </si>
  <si>
    <t>①</t>
  </si>
  <si>
    <t>　別添の中山間地域等直接支払交付金に係る集落協定（以下、「集落協定」という。）「（別添１）実施区域位置図」のとおり。</t>
  </si>
  <si>
    <t>　○ 繰越予定年度：</t>
  </si>
  <si>
    <t>申請時
（します）</t>
    <rPh sb="0" eb="3">
      <t>シンセイジ</t>
    </rPh>
    <phoneticPr fontId="7"/>
  </si>
  <si>
    <t>スマート農業加算</t>
    <rPh sb="4" eb="6">
      <t>ノウギョウ</t>
    </rPh>
    <phoneticPr fontId="7"/>
  </si>
  <si>
    <t>②農地保全（草刈り、荒廃防止活動等）</t>
    <rPh sb="1" eb="3">
      <t>ノウチ</t>
    </rPh>
    <rPh sb="3" eb="5">
      <t>ホゼン</t>
    </rPh>
    <rPh sb="6" eb="8">
      <t>クサカ</t>
    </rPh>
    <rPh sb="10" eb="12">
      <t>コウハイ</t>
    </rPh>
    <rPh sb="12" eb="14">
      <t>ボウシ</t>
    </rPh>
    <rPh sb="14" eb="16">
      <t>カツドウ</t>
    </rPh>
    <rPh sb="16" eb="17">
      <t>トウ</t>
    </rPh>
    <phoneticPr fontId="7"/>
  </si>
  <si>
    <t>③ネットワーク化加算</t>
    <rPh sb="7" eb="8">
      <t>カ</t>
    </rPh>
    <phoneticPr fontId="7"/>
  </si>
  <si>
    <t>役員報酬</t>
    <rPh sb="2" eb="4">
      <t>ホウシュウ</t>
    </rPh>
    <phoneticPr fontId="7"/>
  </si>
  <si>
    <t>様式番号</t>
    <rPh sb="0" eb="4">
      <t>ヨウシキバンゴウ</t>
    </rPh>
    <phoneticPr fontId="7"/>
  </si>
  <si>
    <t>・画面上部に右のような表示が出た場合は「コンテンツの有効化」を押してください。</t>
    <rPh sb="1" eb="3">
      <t>ガメン</t>
    </rPh>
    <rPh sb="3" eb="5">
      <t>ジョウブ</t>
    </rPh>
    <rPh sb="6" eb="7">
      <t>ミギ</t>
    </rPh>
    <rPh sb="11" eb="13">
      <t>ヒョウジ</t>
    </rPh>
    <rPh sb="14" eb="15">
      <t>デ</t>
    </rPh>
    <rPh sb="16" eb="18">
      <t>バアイ</t>
    </rPh>
    <rPh sb="26" eb="28">
      <t>ユウコウ</t>
    </rPh>
    <rPh sb="28" eb="29">
      <t>カ</t>
    </rPh>
    <rPh sb="31" eb="32">
      <t>オ</t>
    </rPh>
    <phoneticPr fontId="7"/>
  </si>
  <si>
    <r>
      <t xml:space="preserve">農業の有する多面的機能の発揮の促進に関する活動計画書
</t>
    </r>
    <r>
      <rPr>
        <sz val="9"/>
        <color auto="1"/>
        <rFont val="メイリオ"/>
      </rPr>
      <t>（中山間地域等直接支払に関する集落協定）</t>
    </r>
  </si>
  <si>
    <t>⑤集落機能強化加算の経過措置</t>
  </si>
  <si>
    <t>ネットワーク化する集落協定名</t>
    <rPh sb="6" eb="7">
      <t>カ</t>
    </rPh>
    <rPh sb="9" eb="11">
      <t>シュウラク</t>
    </rPh>
    <rPh sb="11" eb="13">
      <t>キョウテイ</t>
    </rPh>
    <phoneticPr fontId="7"/>
  </si>
  <si>
    <t>①事務の適切な実施</t>
  </si>
  <si>
    <t>R7</t>
  </si>
  <si>
    <t>○○事業
（●年度～●年度）</t>
    <rPh sb="2" eb="4">
      <t>ジギョウ</t>
    </rPh>
    <rPh sb="7" eb="9">
      <t>ネンド</t>
    </rPh>
    <phoneticPr fontId="7"/>
  </si>
  <si>
    <t>③集落協定の全構成員数（集落協定の構成員数（農業者数＋①※組織数は含めない）に②を加えた人数）</t>
  </si>
  <si>
    <t>（５）廃棄物の発生抑制、
　　 適正な循環的な利用及び適正な処分</t>
  </si>
  <si>
    <t>役職名</t>
    <rPh sb="0" eb="3">
      <t>ヤクショクメイ</t>
    </rPh>
    <phoneticPr fontId="7"/>
  </si>
  <si>
    <t>具体的な活動内容</t>
    <rPh sb="0" eb="3">
      <t>グタイテキ</t>
    </rPh>
    <rPh sb="4" eb="6">
      <t>カツドウ</t>
    </rPh>
    <rPh sb="6" eb="8">
      <t>ナイヨウ</t>
    </rPh>
    <phoneticPr fontId="7"/>
  </si>
  <si>
    <t>注２）「ネットワーク化活動計画」は、体制整備単価の適用を受けようとする場合に作成するものとし、ネットワーク化活動計画の作成後は、遅滞なく協定農用地の存する市町村長に提出するとともに、令和11年度まで毎年度、記載内容の確認を行うものとする。</t>
  </si>
  <si>
    <r>
      <t>⑦その他（</t>
    </r>
    <r>
      <rPr>
        <sz val="8"/>
        <color rgb="FFFF0000"/>
        <rFont val="ＭＳ 明朝"/>
      </rPr>
      <t>※内容は↓欄に記載ください</t>
    </r>
    <r>
      <rPr>
        <sz val="11"/>
        <color auto="1"/>
        <rFont val="ＭＳ 明朝"/>
      </rPr>
      <t>）</t>
    </r>
    <rPh sb="3" eb="4">
      <t>タ</t>
    </rPh>
    <rPh sb="6" eb="8">
      <t>ナイヨウ</t>
    </rPh>
    <rPh sb="10" eb="11">
      <t>ラン</t>
    </rPh>
    <rPh sb="12" eb="14">
      <t>キサイ</t>
    </rPh>
    <phoneticPr fontId="7"/>
  </si>
  <si>
    <t>多面的機能発揮促進事業に関する計画</t>
    <rPh sb="9" eb="11">
      <t>ジギョウ</t>
    </rPh>
    <phoneticPr fontId="90"/>
  </si>
  <si>
    <t>注２：多面的機能支払に取り組む場合は、「分類番号」を分類番号リストの１～13から選択。</t>
  </si>
  <si>
    <t>認定済</t>
  </si>
  <si>
    <t>注５：他の市町村で環境保全型農業直接支払を実施している場合は、その市町村名を全て記載すること。</t>
  </si>
  <si>
    <t>注７：「多面的機能支払」のみに取り組む場合、住所の記入は不要。</t>
  </si>
  <si>
    <t>３－５．統合の工程</t>
    <rPh sb="4" eb="6">
      <t>トウゴウ</t>
    </rPh>
    <rPh sb="7" eb="9">
      <t>コウテイ</t>
    </rPh>
    <phoneticPr fontId="7"/>
  </si>
  <si>
    <t>多面的機能支払分類番号リスト</t>
  </si>
  <si>
    <t>多面的機能支払</t>
    <rPh sb="0" eb="7">
      <t>タメンテキキノウシハライ</t>
    </rPh>
    <phoneticPr fontId="7"/>
  </si>
  <si>
    <t>中山間地域等直接支払</t>
  </si>
  <si>
    <t>注１）合計協定面積は10ha以上であること。
注２）統合する予定がない場合は自協定のみ記載すること。</t>
  </si>
  <si>
    <t>他の市町村で環境保全型農業直接支払を実施している場合は、その市町村名を全て記載</t>
  </si>
  <si>
    <t>申請中又は申請予定</t>
  </si>
  <si>
    <t>注）「氏名（現体制）」は、本計画作成時点での役職者名を記載。「氏名（後任予定者）」は、現体制の担当者の次に担当となる人（予定）の氏名を記載。「氏名（現体制）」とは別の人を「氏名（後任予定者）」記載すること（同一人物の記載は不可）。</t>
  </si>
  <si>
    <t>住所</t>
  </si>
  <si>
    <t>加算上限額
（円）</t>
    <rPh sb="2" eb="4">
      <t>ジョウゲン</t>
    </rPh>
    <phoneticPr fontId="7"/>
  </si>
  <si>
    <t>ネットワーク化活動計画＋目＋傾斜</t>
    <rPh sb="6" eb="11">
      <t>カカツドウケイカク</t>
    </rPh>
    <rPh sb="12" eb="13">
      <t>メ</t>
    </rPh>
    <rPh sb="14" eb="16">
      <t>ケイシャ</t>
    </rPh>
    <phoneticPr fontId="7"/>
  </si>
  <si>
    <t>注２）加算上限額（円）は、面積×上限単価の計（円）及び100万円のうち、いずれか低い額とする。ただし、統合については、統合前の協定単位で上限を設定する。</t>
  </si>
  <si>
    <t>交付
上限額</t>
    <rPh sb="3" eb="5">
      <t>ジョウゲン</t>
    </rPh>
    <phoneticPr fontId="7"/>
  </si>
  <si>
    <t>ネットワーク化加算の適用（加算措置を利用する場合）</t>
    <rPh sb="6" eb="7">
      <t>カ</t>
    </rPh>
    <rPh sb="7" eb="9">
      <t>カサン</t>
    </rPh>
    <rPh sb="10" eb="12">
      <t>テキヨウ</t>
    </rPh>
    <rPh sb="13" eb="17">
      <t>カサンソチ</t>
    </rPh>
    <rPh sb="18" eb="20">
      <t>リヨウ</t>
    </rPh>
    <rPh sb="22" eb="24">
      <t>バアイ</t>
    </rPh>
    <phoneticPr fontId="7"/>
  </si>
  <si>
    <t>上限単価
(円/10a)</t>
    <rPh sb="0" eb="2">
      <t>ジョウゲン</t>
    </rPh>
    <phoneticPr fontId="7"/>
  </si>
  <si>
    <t>面積×上限単価の計
（円）</t>
    <rPh sb="3" eb="5">
      <t>ジョウゲン</t>
    </rPh>
    <phoneticPr fontId="7"/>
  </si>
  <si>
    <t>　　ネットワーク化又は統合状況</t>
    <rPh sb="8" eb="9">
      <t>カ</t>
    </rPh>
    <rPh sb="9" eb="10">
      <t>マタ</t>
    </rPh>
    <phoneticPr fontId="7"/>
  </si>
  <si>
    <t>統合する集落協定名</t>
    <rPh sb="0" eb="2">
      <t>トウゴウ</t>
    </rPh>
    <rPh sb="4" eb="6">
      <t>シュウラク</t>
    </rPh>
    <rPh sb="8" eb="9">
      <t>メイ</t>
    </rPh>
    <phoneticPr fontId="7"/>
  </si>
  <si>
    <t>行を追加する場合はこれより上の行を「コピーして追加」してください。</t>
  </si>
  <si>
    <t>注２）加算上限額（円）は、面積×上限単価（円）及び200万円のうち、いずれか低い額とする。</t>
  </si>
  <si>
    <t>加算上限額
（円）</t>
    <rPh sb="0" eb="2">
      <t>カサン</t>
    </rPh>
    <rPh sb="2" eb="5">
      <t>ジョウゲンガク</t>
    </rPh>
    <phoneticPr fontId="7"/>
  </si>
  <si>
    <t>集落機能強化加算の経過措置</t>
  </si>
  <si>
    <t>①第６期対策期間中（令和７年度～令和11年度）での統合を検討する</t>
    <rPh sb="1" eb="2">
      <t>ダイ</t>
    </rPh>
    <rPh sb="3" eb="4">
      <t>キ</t>
    </rPh>
    <rPh sb="4" eb="8">
      <t>タイサクキカン</t>
    </rPh>
    <rPh sb="8" eb="9">
      <t>チュウ</t>
    </rPh>
    <rPh sb="10" eb="12">
      <t>レイワ</t>
    </rPh>
    <rPh sb="13" eb="15">
      <t>ネンド</t>
    </rPh>
    <rPh sb="16" eb="18">
      <t>レイワ</t>
    </rPh>
    <rPh sb="20" eb="22">
      <t>ネンド</t>
    </rPh>
    <rPh sb="25" eb="27">
      <t>トウゴウ</t>
    </rPh>
    <rPh sb="28" eb="30">
      <t>ケントウ</t>
    </rPh>
    <phoneticPr fontId="7"/>
  </si>
  <si>
    <t>○農用地の内訳等</t>
  </si>
  <si>
    <t>⑤農用地の管理</t>
    <rPh sb="1" eb="4">
      <t>ノウヨウチ</t>
    </rPh>
    <rPh sb="5" eb="7">
      <t>カンリ</t>
    </rPh>
    <phoneticPr fontId="7"/>
  </si>
  <si>
    <t>⑥管理者</t>
    <rPh sb="1" eb="4">
      <t>カンリシャ</t>
    </rPh>
    <phoneticPr fontId="7"/>
  </si>
  <si>
    <t>共同利用施設整備等費</t>
  </si>
  <si>
    <t>⑦個人配分を受ける所得超過者の引受地</t>
  </si>
  <si>
    <t>②既荒廃農地を協定農用地に含める場合には、荒廃農地の復旧又は畜産的利用を行う。</t>
  </si>
  <si>
    <t>⑥作業道の設置、排水改良等簡易な基盤整備を行う。</t>
  </si>
  <si>
    <t>⑧集落の新たな雇用創出や地域経済の活性化に資する地場農産物の加工・販売を行う。</t>
  </si>
  <si>
    <t>都市住民との交流促進関係費</t>
  </si>
  <si>
    <t>　　　別添１</t>
    <rPh sb="3" eb="5">
      <t>ベッテン</t>
    </rPh>
    <phoneticPr fontId="7"/>
  </si>
  <si>
    <t>法人設立関係費</t>
  </si>
  <si>
    <t>土地利用調整関係費</t>
  </si>
  <si>
    <t>道・水路管理費</t>
  </si>
  <si>
    <t>（うち道・水路整備費）</t>
  </si>
  <si>
    <t>鳥獣害防止対策費</t>
  </si>
  <si>
    <t>共同利用機械購入等費</t>
  </si>
  <si>
    <r>
      <t>該当</t>
    </r>
    <r>
      <rPr>
        <vertAlign val="superscript"/>
        <sz val="11"/>
        <color auto="1"/>
        <rFont val="ＭＳ 明朝"/>
      </rPr>
      <t>注１）</t>
    </r>
    <rPh sb="0" eb="2">
      <t>ガイトウ</t>
    </rPh>
    <rPh sb="2" eb="3">
      <t>チュウ</t>
    </rPh>
    <phoneticPr fontId="7"/>
  </si>
  <si>
    <t>多面的機能増進活動費</t>
  </si>
  <si>
    <t>②別途協定等を締結</t>
    <rPh sb="1" eb="3">
      <t>ベット</t>
    </rPh>
    <rPh sb="3" eb="6">
      <t>キョウテイトウ</t>
    </rPh>
    <rPh sb="7" eb="9">
      <t>テイケツ</t>
    </rPh>
    <phoneticPr fontId="7"/>
  </si>
  <si>
    <t>　ネットワーク化活動計画を作成する。</t>
    <rPh sb="7" eb="8">
      <t>カ</t>
    </rPh>
    <rPh sb="8" eb="12">
      <t>カツドウケイカク</t>
    </rPh>
    <phoneticPr fontId="7"/>
  </si>
  <si>
    <t>例) 協定農用地の担い手の集積面積●●ha（令和６年度末）</t>
  </si>
  <si>
    <t>例1)ネットワーク化又は統合した集落協定
①名称：○○集落協定
対象農用地面積：
●●●㎡ 
（田●●㎡,畑●●㎡）
②名称：○○集落協定
対象農用地面積：
●●●㎡ 
（田●●㎡,畑●●㎡）
例2)活動に参画する２組織以上の農業者団体以外の組織
①新たに参画
　名称　○〇　〇○
②以前から参画
　名称　○〇　〇○</t>
  </si>
  <si>
    <t>ネットワーク化活動計画</t>
    <rPh sb="6" eb="11">
      <t>カカツドウケイカク</t>
    </rPh>
    <phoneticPr fontId="7"/>
  </si>
  <si>
    <t>ネットワーク化活動計画を作成する</t>
    <rPh sb="6" eb="11">
      <t>カカツドウケイカク</t>
    </rPh>
    <rPh sb="12" eb="14">
      <t>サクセイ</t>
    </rPh>
    <phoneticPr fontId="7"/>
  </si>
  <si>
    <t>維持管理農用地</t>
    <rPh sb="4" eb="7">
      <t>ノウヨウチ</t>
    </rPh>
    <phoneticPr fontId="7"/>
  </si>
  <si>
    <t>被災地</t>
  </si>
  <si>
    <t>通常地域（8法内）</t>
  </si>
  <si>
    <r>
      <t>・</t>
    </r>
    <r>
      <rPr>
        <b/>
        <sz val="11"/>
        <color auto="1"/>
        <rFont val="HG丸ｺﾞｼｯｸM-PRO"/>
      </rPr>
      <t>該当する場合に</t>
    </r>
    <r>
      <rPr>
        <sz val="11"/>
        <color auto="1"/>
        <rFont val="HG丸ｺﾞｼｯｸM-PRO"/>
      </rPr>
      <t>、集落協定の方が入力する必要のあるセルには、この色（薄いオレンジ色）が塗ってあります。</t>
    </r>
    <rPh sb="9" eb="13">
      <t>シュウラクキョウテイ</t>
    </rPh>
    <rPh sb="14" eb="15">
      <t>カタ</t>
    </rPh>
    <rPh sb="16" eb="18">
      <t>ニュウリョク</t>
    </rPh>
    <rPh sb="20" eb="22">
      <t>ヒツヨウ</t>
    </rPh>
    <rPh sb="32" eb="33">
      <t>イロ</t>
    </rPh>
    <rPh sb="34" eb="35">
      <t>ウス</t>
    </rPh>
    <rPh sb="40" eb="41">
      <t>イロ</t>
    </rPh>
    <rPh sb="43" eb="44">
      <t>ヌ</t>
    </rPh>
    <phoneticPr fontId="7"/>
  </si>
  <si>
    <t>１．体制整備の基本方針</t>
    <rPh sb="2" eb="6">
      <t>タイセイセイビ</t>
    </rPh>
    <rPh sb="7" eb="11">
      <t>キホンホウシン</t>
    </rPh>
    <phoneticPr fontId="7"/>
  </si>
  <si>
    <t>注１）本計画を作成したときは、遅滞なく協定農用地の存する市町村に提出すること。
注２）２－２のネットワークに参加する集落協定、３－２の統合に参加する集落協定、３－６の役員の継承計画、４－１の協定活動に参画する多様な組織等に変更が必要になった場合や、計画内容の大幅な変更が必要になった場合は本計画の変更を行い市町村に提出すること。</t>
  </si>
  <si>
    <t>が市町村より受け取る。</t>
  </si>
  <si>
    <t>合計</t>
  </si>
  <si>
    <t>取組</t>
    <rPh sb="0" eb="2">
      <t>トリクミ</t>
    </rPh>
    <phoneticPr fontId="7"/>
  </si>
  <si>
    <t>対象協定</t>
    <rPh sb="0" eb="4">
      <t>タイショウキョウテイ</t>
    </rPh>
    <phoneticPr fontId="7"/>
  </si>
  <si>
    <r>
      <t>①ネットワーク化</t>
    </r>
    <r>
      <rPr>
        <vertAlign val="superscript"/>
        <sz val="11"/>
        <color auto="1"/>
        <rFont val="ＭＳ 明朝"/>
      </rPr>
      <t>注２）</t>
    </r>
    <rPh sb="7" eb="8">
      <t>カ</t>
    </rPh>
    <rPh sb="8" eb="9">
      <t>チュウ</t>
    </rPh>
    <phoneticPr fontId="7"/>
  </si>
  <si>
    <t xml:space="preserve">
②基礎・体制整備単価</t>
  </si>
  <si>
    <t>新たに統合を行う予定はないが、既に10ha以上の集落協定となっており、体制の維持、向上を図ろうとする集落協定</t>
  </si>
  <si>
    <t>　計画書の変更の際には、容易に比較対照できるよう変更部分を二段書きとし、変更前を（　）書で上段に記載するものとする。</t>
    <rPh sb="1" eb="4">
      <t>ケイカクショ</t>
    </rPh>
    <rPh sb="5" eb="7">
      <t>ヘンコウ</t>
    </rPh>
    <rPh sb="8" eb="9">
      <t>サイ</t>
    </rPh>
    <rPh sb="12" eb="14">
      <t>ヨウイ</t>
    </rPh>
    <rPh sb="15" eb="17">
      <t>ヒカク</t>
    </rPh>
    <rPh sb="17" eb="19">
      <t>タイショウ</t>
    </rPh>
    <rPh sb="24" eb="26">
      <t>ヘンコウ</t>
    </rPh>
    <rPh sb="26" eb="28">
      <t>ブブン</t>
    </rPh>
    <rPh sb="29" eb="30">
      <t>2</t>
    </rPh>
    <rPh sb="30" eb="31">
      <t>ダン</t>
    </rPh>
    <rPh sb="31" eb="32">
      <t>ガ</t>
    </rPh>
    <rPh sb="36" eb="39">
      <t>ヘンコウマエ</t>
    </rPh>
    <rPh sb="43" eb="44">
      <t>カ</t>
    </rPh>
    <rPh sb="45" eb="47">
      <t>ジョウダン</t>
    </rPh>
    <rPh sb="48" eb="50">
      <t>キサイ</t>
    </rPh>
    <phoneticPr fontId="7"/>
  </si>
  <si>
    <r>
      <t>③多様な組織等の参画</t>
    </r>
    <r>
      <rPr>
        <vertAlign val="superscript"/>
        <sz val="11"/>
        <color auto="1"/>
        <rFont val="ＭＳ 明朝"/>
      </rPr>
      <t>注４）</t>
    </r>
    <rPh sb="1" eb="3">
      <t>タヨウ</t>
    </rPh>
    <rPh sb="4" eb="7">
      <t>ソシキトウ</t>
    </rPh>
    <rPh sb="8" eb="10">
      <t>サンカク</t>
    </rPh>
    <rPh sb="10" eb="11">
      <t>チュウ</t>
    </rPh>
    <phoneticPr fontId="7"/>
  </si>
  <si>
    <t>土地改良通年施行実施計画書</t>
  </si>
  <si>
    <t>１組織以上の農業者団体以外の組織又は構成員の10%以上の非農業者が活動に参画する集落協定</t>
  </si>
  <si>
    <r>
      <t>４号事業</t>
    </r>
    <r>
      <rPr>
        <sz val="12"/>
        <color indexed="8"/>
        <rFont val="ＭＳ 明朝"/>
      </rPr>
      <t>（その他農業の有する多面的機能の発揮の促進に資する事業）</t>
    </r>
  </si>
  <si>
    <t>１－１．集落協定名</t>
    <rPh sb="4" eb="8">
      <t>シュウラクキョウテイ</t>
    </rPh>
    <rPh sb="8" eb="9">
      <t>メイ</t>
    </rPh>
    <phoneticPr fontId="7"/>
  </si>
  <si>
    <t>　　②２号事業</t>
    <rPh sb="4" eb="5">
      <t>ゴウ</t>
    </rPh>
    <rPh sb="5" eb="7">
      <t>ジギョウ</t>
    </rPh>
    <phoneticPr fontId="90"/>
  </si>
  <si>
    <t>当初</t>
    <rPh sb="0" eb="2">
      <t>トウショ</t>
    </rPh>
    <phoneticPr fontId="7"/>
  </si>
  <si>
    <t>別紙７</t>
  </si>
  <si>
    <t>２－２．ネットワークに参加する集落協定</t>
    <rPh sb="11" eb="13">
      <t>サンカ</t>
    </rPh>
    <rPh sb="15" eb="19">
      <t>シュウラクキョウテイ</t>
    </rPh>
    <phoneticPr fontId="7"/>
  </si>
  <si>
    <t>集落協定名</t>
    <rPh sb="0" eb="4">
      <t>シュウラクキョウテイ</t>
    </rPh>
    <rPh sb="4" eb="5">
      <t>メイ</t>
    </rPh>
    <phoneticPr fontId="7"/>
  </si>
  <si>
    <t>２号事業様式（中山間地域等直接支払交付金）</t>
  </si>
  <si>
    <t>今後連携</t>
    <rPh sb="0" eb="4">
      <t>コンゴレンケイ</t>
    </rPh>
    <phoneticPr fontId="7"/>
  </si>
  <si>
    <t>（自協定）</t>
  </si>
  <si>
    <t>注）合計協定面積は10ha以上であること。</t>
  </si>
  <si>
    <t>②事務担当者の人材不足</t>
    <rPh sb="1" eb="6">
      <t>ジムタントウシャ</t>
    </rPh>
    <rPh sb="7" eb="11">
      <t>ジンザイブソク</t>
    </rPh>
    <phoneticPr fontId="7"/>
  </si>
  <si>
    <t>⑥知見や技術の不足</t>
    <rPh sb="1" eb="3">
      <t>チケン</t>
    </rPh>
    <rPh sb="4" eb="6">
      <t>ギジュツ</t>
    </rPh>
    <rPh sb="7" eb="9">
      <t>フソク</t>
    </rPh>
    <phoneticPr fontId="7"/>
  </si>
  <si>
    <t>注）地域計画や集落マスタープラン、第５期対策で作成した集落戦略に位置付けられた内容を踏まえて検討すること。</t>
  </si>
  <si>
    <t>連携して実施する活動</t>
    <rPh sb="0" eb="2">
      <t>レンケイ</t>
    </rPh>
    <rPh sb="4" eb="6">
      <t>ジッシ</t>
    </rPh>
    <rPh sb="8" eb="10">
      <t>カツドウ</t>
    </rPh>
    <phoneticPr fontId="7"/>
  </si>
  <si>
    <t>別紙２①</t>
  </si>
  <si>
    <t>⑨多面的機能を増進する活動</t>
    <rPh sb="1" eb="6">
      <t>タメンテキキノウ</t>
    </rPh>
    <rPh sb="7" eb="9">
      <t>ゾウシン</t>
    </rPh>
    <rPh sb="11" eb="13">
      <t>カツドウ</t>
    </rPh>
    <phoneticPr fontId="7"/>
  </si>
  <si>
    <t>２－５．連携方法</t>
    <rPh sb="4" eb="8">
      <t>レンケイホウホウ</t>
    </rPh>
    <phoneticPr fontId="7"/>
  </si>
  <si>
    <t>連携方法</t>
    <rPh sb="0" eb="4">
      <t>レンケイホウホウ</t>
    </rPh>
    <phoneticPr fontId="7"/>
  </si>
  <si>
    <r>
      <t>②活動連携型</t>
    </r>
    <r>
      <rPr>
        <vertAlign val="superscript"/>
        <sz val="11"/>
        <color auto="1"/>
        <rFont val="ＭＳ 明朝"/>
      </rPr>
      <t>注２）</t>
    </r>
    <rPh sb="1" eb="3">
      <t>カツドウ</t>
    </rPh>
    <rPh sb="3" eb="5">
      <t>レンケイ</t>
    </rPh>
    <rPh sb="5" eb="6">
      <t>ガタ</t>
    </rPh>
    <rPh sb="6" eb="7">
      <t>チュウ</t>
    </rPh>
    <phoneticPr fontId="7"/>
  </si>
  <si>
    <t>２－６．ネットワーク化の工程</t>
    <rPh sb="10" eb="11">
      <t>カ</t>
    </rPh>
    <rPh sb="12" eb="14">
      <t>コウテイ</t>
    </rPh>
    <phoneticPr fontId="7"/>
  </si>
  <si>
    <t>R8</t>
  </si>
  <si>
    <t>参４_申請_事業計画</t>
  </si>
  <si>
    <t>R9</t>
  </si>
  <si>
    <t>２ 多面的機能発揮促進事業の内容</t>
  </si>
  <si>
    <t>ネットワーク化に向けた話合い（協定内）</t>
    <rPh sb="6" eb="7">
      <t>カ</t>
    </rPh>
    <rPh sb="8" eb="9">
      <t>ム</t>
    </rPh>
    <rPh sb="11" eb="13">
      <t>ハナシア</t>
    </rPh>
    <rPh sb="15" eb="18">
      <t>キョウテイナイ</t>
    </rPh>
    <phoneticPr fontId="7"/>
  </si>
  <si>
    <r>
      <t>ネットワーク化により連携して実施する活動の開始</t>
    </r>
    <r>
      <rPr>
        <vertAlign val="superscript"/>
        <sz val="11"/>
        <color auto="1"/>
        <rFont val="ＭＳ 明朝"/>
      </rPr>
      <t>注）</t>
    </r>
    <rPh sb="6" eb="7">
      <t>カ</t>
    </rPh>
    <rPh sb="10" eb="12">
      <t>レンケイ</t>
    </rPh>
    <rPh sb="14" eb="16">
      <t>ジッシ</t>
    </rPh>
    <rPh sb="18" eb="20">
      <t>カツドウ</t>
    </rPh>
    <rPh sb="21" eb="23">
      <t>カイシ</t>
    </rPh>
    <rPh sb="23" eb="24">
      <t>チュウ</t>
    </rPh>
    <phoneticPr fontId="7"/>
  </si>
  <si>
    <r>
      <t>２号事業</t>
    </r>
    <r>
      <rPr>
        <sz val="12"/>
        <color indexed="8"/>
        <rFont val="ＭＳ 明朝"/>
      </rPr>
      <t>（中山間地域等直接支払交付金）</t>
    </r>
  </si>
  <si>
    <t>協議会等の設置（協議会型の場合）</t>
    <rPh sb="0" eb="3">
      <t>キョウギカイ</t>
    </rPh>
    <rPh sb="3" eb="4">
      <t>トウ</t>
    </rPh>
    <rPh sb="5" eb="7">
      <t>セッチ</t>
    </rPh>
    <rPh sb="8" eb="12">
      <t>キョウギカイガタ</t>
    </rPh>
    <rPh sb="13" eb="15">
      <t>バアイ</t>
    </rPh>
    <phoneticPr fontId="7"/>
  </si>
  <si>
    <t>注３　申請者の居住する市町村以外に存する農用地について、利用権の設定等を行っており、当該農用地の存する市町村の長に申請書を提出している場合は、当該申請書の写しを添付すること。</t>
    <rPh sb="0" eb="1">
      <t>チュウ</t>
    </rPh>
    <phoneticPr fontId="7"/>
  </si>
  <si>
    <t>③時期は未定だが将来的に統合を検討する</t>
    <rPh sb="1" eb="3">
      <t>ジキ</t>
    </rPh>
    <rPh sb="4" eb="6">
      <t>ミテイ</t>
    </rPh>
    <rPh sb="8" eb="11">
      <t>ショウライテキ</t>
    </rPh>
    <rPh sb="12" eb="14">
      <t>トウゴウ</t>
    </rPh>
    <rPh sb="15" eb="17">
      <t>ケントウ</t>
    </rPh>
    <phoneticPr fontId="7"/>
  </si>
  <si>
    <t>⑤統合は必要ないと考えている</t>
    <rPh sb="1" eb="3">
      <t>トウゴウ</t>
    </rPh>
    <rPh sb="4" eb="6">
      <t>ヒツヨウ</t>
    </rPh>
    <rPh sb="9" eb="10">
      <t>カンガ</t>
    </rPh>
    <phoneticPr fontId="7"/>
  </si>
  <si>
    <t>３－１．統合後の集落協定の名称（予定）</t>
  </si>
  <si>
    <t>共同取組活動を行う場合には、
プラ等廃棄物の削減に努め、適正に処理</t>
  </si>
  <si>
    <t>③共同取組活動参加者の不足</t>
    <rPh sb="1" eb="3">
      <t>キョウドウ</t>
    </rPh>
    <rPh sb="3" eb="7">
      <t>トリクミカツドウ</t>
    </rPh>
    <rPh sb="7" eb="10">
      <t>サンカシャ</t>
    </rPh>
    <rPh sb="11" eb="13">
      <t>フソク</t>
    </rPh>
    <phoneticPr fontId="7"/>
  </si>
  <si>
    <t>報告時
（しました）</t>
    <rPh sb="0" eb="3">
      <t>ホウコクジ</t>
    </rPh>
    <phoneticPr fontId="7"/>
  </si>
  <si>
    <t>稲作期間　●/●～●/●</t>
    <rPh sb="0" eb="2">
      <t>イナサク</t>
    </rPh>
    <rPh sb="2" eb="4">
      <t>キカン</t>
    </rPh>
    <phoneticPr fontId="7"/>
  </si>
  <si>
    <t>３－４．統合により体制を強化したい活動</t>
    <rPh sb="4" eb="6">
      <t>トウゴウ</t>
    </rPh>
    <rPh sb="9" eb="11">
      <t>タイセイ</t>
    </rPh>
    <rPh sb="12" eb="14">
      <t>キョウカ</t>
    </rPh>
    <rPh sb="17" eb="19">
      <t>カツドウ</t>
    </rPh>
    <phoneticPr fontId="7"/>
  </si>
  <si>
    <t>①リーダー等の人材確保</t>
    <rPh sb="5" eb="6">
      <t>トウ</t>
    </rPh>
    <rPh sb="7" eb="9">
      <t>ジンザイ</t>
    </rPh>
    <rPh sb="9" eb="11">
      <t>カクホ</t>
    </rPh>
    <phoneticPr fontId="7"/>
  </si>
  <si>
    <t>⑧地場農産物の加工・販売</t>
    <rPh sb="1" eb="3">
      <t>ジバ</t>
    </rPh>
    <rPh sb="3" eb="6">
      <t>ノウサンブツ</t>
    </rPh>
    <rPh sb="7" eb="9">
      <t>カコウ</t>
    </rPh>
    <rPh sb="10" eb="12">
      <t>ハンバイ</t>
    </rPh>
    <phoneticPr fontId="7"/>
  </si>
  <si>
    <t>計画変更</t>
    <rPh sb="0" eb="2">
      <t>ケイカク</t>
    </rPh>
    <rPh sb="2" eb="4">
      <t>ヘンコウ</t>
    </rPh>
    <phoneticPr fontId="7"/>
  </si>
  <si>
    <t>⑨鳥獣害対策</t>
    <rPh sb="1" eb="6">
      <t>チョウジュウガイタイサク</t>
    </rPh>
    <phoneticPr fontId="7"/>
  </si>
  <si>
    <t>④水路・農道等の維持管理</t>
    <rPh sb="1" eb="3">
      <t>スイロ</t>
    </rPh>
    <rPh sb="4" eb="6">
      <t>ノウドウ</t>
    </rPh>
    <rPh sb="6" eb="7">
      <t>トウ</t>
    </rPh>
    <rPh sb="8" eb="10">
      <t>イジ</t>
    </rPh>
    <rPh sb="10" eb="12">
      <t>カンリ</t>
    </rPh>
    <phoneticPr fontId="7"/>
  </si>
  <si>
    <t>⑩多面的機能を増進する活動</t>
    <rPh sb="1" eb="6">
      <t>タメンテキキノウ</t>
    </rPh>
    <rPh sb="7" eb="9">
      <t>ゾウシン</t>
    </rPh>
    <rPh sb="11" eb="13">
      <t>カツドウ</t>
    </rPh>
    <phoneticPr fontId="7"/>
  </si>
  <si>
    <t>⑤機械・施設の共同利用</t>
    <rPh sb="1" eb="3">
      <t>キカイ</t>
    </rPh>
    <rPh sb="4" eb="6">
      <t>シセツ</t>
    </rPh>
    <rPh sb="7" eb="9">
      <t>キョウドウ</t>
    </rPh>
    <rPh sb="9" eb="11">
      <t>リヨウ</t>
    </rPh>
    <phoneticPr fontId="7"/>
  </si>
  <si>
    <t>⑥農作業の共同化</t>
    <rPh sb="1" eb="4">
      <t>ノウサギョウ</t>
    </rPh>
    <rPh sb="5" eb="8">
      <t>キョウドウカ</t>
    </rPh>
    <phoneticPr fontId="7"/>
  </si>
  <si>
    <t>①統合に向けた話合い（協定内）</t>
    <rPh sb="1" eb="3">
      <t>トウゴウ</t>
    </rPh>
    <rPh sb="4" eb="5">
      <t>ム</t>
    </rPh>
    <rPh sb="7" eb="9">
      <t>ハナシア</t>
    </rPh>
    <rPh sb="11" eb="14">
      <t>キョウテイナイ</t>
    </rPh>
    <phoneticPr fontId="7"/>
  </si>
  <si>
    <t>役職名等</t>
    <rPh sb="0" eb="3">
      <t>ヤクショクメイ</t>
    </rPh>
    <rPh sb="3" eb="4">
      <t>トウ</t>
    </rPh>
    <phoneticPr fontId="7"/>
  </si>
  <si>
    <t xml:space="preserve">  　 １）農業生産活動の内容</t>
    <rPh sb="6" eb="8">
      <t>ノウギョウ</t>
    </rPh>
    <rPh sb="8" eb="10">
      <t>セイサン</t>
    </rPh>
    <rPh sb="10" eb="12">
      <t>カツドウ</t>
    </rPh>
    <rPh sb="13" eb="15">
      <t>ナイヨウ</t>
    </rPh>
    <phoneticPr fontId="90"/>
  </si>
  <si>
    <t>共同機械担当</t>
    <rPh sb="0" eb="4">
      <t>キョウドウキカイ</t>
    </rPh>
    <rPh sb="4" eb="6">
      <t>タントウ</t>
    </rPh>
    <phoneticPr fontId="7"/>
  </si>
  <si>
    <t>土地改良施設担当</t>
    <rPh sb="0" eb="4">
      <t>トチカイリョウ</t>
    </rPh>
    <rPh sb="4" eb="8">
      <t>シセツタントウ</t>
    </rPh>
    <phoneticPr fontId="7"/>
  </si>
  <si>
    <t>法面点検担当</t>
    <rPh sb="0" eb="2">
      <t>ノリメン</t>
    </rPh>
    <rPh sb="2" eb="6">
      <t>テンケンタントウ</t>
    </rPh>
    <phoneticPr fontId="7"/>
  </si>
  <si>
    <t>３－７．体制の維持・向上に向けた活動事項</t>
    <rPh sb="4" eb="6">
      <t>タイセイ</t>
    </rPh>
    <rPh sb="7" eb="9">
      <t>イジ</t>
    </rPh>
    <rPh sb="10" eb="12">
      <t>コウジョウ</t>
    </rPh>
    <rPh sb="13" eb="14">
      <t>ム</t>
    </rPh>
    <rPh sb="16" eb="18">
      <t>カツドウ</t>
    </rPh>
    <rPh sb="18" eb="20">
      <t>ジコウ</t>
    </rPh>
    <phoneticPr fontId="7"/>
  </si>
  <si>
    <t>（１）農業者団体以外の組織</t>
    <rPh sb="3" eb="6">
      <t>ノウギョウシャ</t>
    </rPh>
    <rPh sb="6" eb="8">
      <t>ダンタイ</t>
    </rPh>
    <rPh sb="8" eb="10">
      <t>イガイ</t>
    </rPh>
    <rPh sb="11" eb="13">
      <t>ソシキ</t>
    </rPh>
    <phoneticPr fontId="7"/>
  </si>
  <si>
    <t>参画方法</t>
    <rPh sb="0" eb="4">
      <t>サンカクホウホウ</t>
    </rPh>
    <phoneticPr fontId="7"/>
  </si>
  <si>
    <t>組織名</t>
    <rPh sb="0" eb="3">
      <t>ソシキメイ</t>
    </rPh>
    <phoneticPr fontId="7"/>
  </si>
  <si>
    <t>注１）「別途協定等を締結」とは集落協定の構成員とはならないが、協定の活動への参画に関する協定、覚書等を結ぶなど、連携関係を明確にすることをいう。
注２）②の場合は連携関係を証明する書類を添付すること。</t>
  </si>
  <si>
    <t>（２）非農業者</t>
    <rPh sb="3" eb="7">
      <t>ヒノウギョウシャ</t>
    </rPh>
    <phoneticPr fontId="7"/>
  </si>
  <si>
    <r>
      <t>・</t>
    </r>
    <r>
      <rPr>
        <b/>
        <sz val="11"/>
        <color auto="1"/>
        <rFont val="HG丸ｺﾞｼｯｸM-PRO"/>
      </rPr>
      <t>すべての集落協定の方が入力する必要のあるセルには、この色（オレンジ色）が塗ってあります。</t>
    </r>
    <rPh sb="5" eb="9">
      <t>シュウラクキョウテイ</t>
    </rPh>
    <rPh sb="10" eb="11">
      <t>カタ</t>
    </rPh>
    <rPh sb="12" eb="14">
      <t>ニュウリョク</t>
    </rPh>
    <rPh sb="16" eb="18">
      <t>ヒツヨウ</t>
    </rPh>
    <rPh sb="34" eb="35">
      <t>イロ</t>
    </rPh>
    <phoneticPr fontId="7"/>
  </si>
  <si>
    <t>人数</t>
    <rPh sb="0" eb="2">
      <t>ニンズウ</t>
    </rPh>
    <phoneticPr fontId="7"/>
  </si>
  <si>
    <r>
      <t xml:space="preserve">（役員の継承に向けた取組を記載）
</t>
    </r>
    <r>
      <rPr>
        <sz val="11"/>
        <color auto="1"/>
        <rFont val="ＭＳ 明朝"/>
      </rPr>
      <t xml:space="preserve">
</t>
    </r>
  </si>
  <si>
    <t>注１）「別途協定等を締結」とは集落協定の構成員とはならないが、協定の活動への参画に関する協定、覚書等を結ぶなど、連携関係を明確にすることをいう。
注２）②の場合は連携関係を証明する書類を添付すること。
注３）協定活動に参画する組織の構成員は人数に含めない。</t>
  </si>
  <si>
    <t>④知見や技術の不足</t>
    <rPh sb="1" eb="3">
      <t>チケン</t>
    </rPh>
    <rPh sb="4" eb="6">
      <t>ギジュツ</t>
    </rPh>
    <rPh sb="7" eb="9">
      <t>フソク</t>
    </rPh>
    <phoneticPr fontId="7"/>
  </si>
  <si>
    <t>４－３．多様な組織等の参画により連携して実施する活動</t>
    <rPh sb="4" eb="6">
      <t>タヨウ</t>
    </rPh>
    <rPh sb="7" eb="9">
      <t>ソシキ</t>
    </rPh>
    <rPh sb="9" eb="10">
      <t>トウ</t>
    </rPh>
    <rPh sb="11" eb="13">
      <t>サンカク</t>
    </rPh>
    <rPh sb="16" eb="18">
      <t>レンケイ</t>
    </rPh>
    <rPh sb="20" eb="22">
      <t>ジッシ</t>
    </rPh>
    <rPh sb="24" eb="26">
      <t>カツドウ</t>
    </rPh>
    <phoneticPr fontId="7"/>
  </si>
  <si>
    <t>⑥鳥獣害対策</t>
    <rPh sb="1" eb="3">
      <t>チョウジュウ</t>
    </rPh>
    <rPh sb="3" eb="4">
      <t>ガイ</t>
    </rPh>
    <rPh sb="4" eb="6">
      <t>タイサク</t>
    </rPh>
    <phoneticPr fontId="7"/>
  </si>
  <si>
    <t>⑦多面的機能を増進する活動</t>
  </si>
  <si>
    <t>④農作業</t>
    <rPh sb="1" eb="4">
      <t>ノウサギョウ</t>
    </rPh>
    <phoneticPr fontId="7"/>
  </si>
  <si>
    <t>⑤地場農産物の加工・販売</t>
    <rPh sb="1" eb="3">
      <t>ジバ</t>
    </rPh>
    <rPh sb="3" eb="6">
      <t>ノウサンブツ</t>
    </rPh>
    <rPh sb="7" eb="9">
      <t>カコウ</t>
    </rPh>
    <rPh sb="10" eb="12">
      <t>ハンバイ</t>
    </rPh>
    <phoneticPr fontId="7"/>
  </si>
  <si>
    <t>⑧</t>
  </si>
  <si>
    <t>①＋②が③に占める割合</t>
  </si>
  <si>
    <t>令和7年度</t>
  </si>
  <si>
    <t>令和9年度</t>
  </si>
  <si>
    <t>（協定期間内）</t>
  </si>
  <si>
    <r>
      <t>　○ 取り崩し予定年度における積立累計額：</t>
    </r>
    <r>
      <rPr>
        <u/>
        <sz val="12"/>
        <color rgb="FFFF0000"/>
        <rFont val="ＭＳ 明朝"/>
      </rPr>
      <t>　</t>
    </r>
  </si>
  <si>
    <t>（当該年度の翌年度）</t>
  </si>
  <si>
    <r>
      <t>　○ 繰越予定額：</t>
    </r>
    <r>
      <rPr>
        <u/>
        <sz val="12"/>
        <color rgb="FFFF0000"/>
        <rFont val="ＭＳ 明朝"/>
      </rPr>
      <t>　</t>
    </r>
    <rPh sb="3" eb="5">
      <t>クリコシ</t>
    </rPh>
    <rPh sb="5" eb="7">
      <t>ヨテイ</t>
    </rPh>
    <phoneticPr fontId="7"/>
  </si>
  <si>
    <t>　別添１「実施区域位置図」のとおり　</t>
    <rPh sb="1" eb="3">
      <t>ベッテン</t>
    </rPh>
    <rPh sb="5" eb="7">
      <t>ジッシ</t>
    </rPh>
    <rPh sb="7" eb="9">
      <t>クイキ</t>
    </rPh>
    <rPh sb="9" eb="11">
      <t>イチ</t>
    </rPh>
    <rPh sb="11" eb="12">
      <t>ズ</t>
    </rPh>
    <phoneticPr fontId="7"/>
  </si>
  <si>
    <t>（６）生物多様性への悪影響の防止</t>
  </si>
  <si>
    <t>共同取組活動を行う場合には、
悪臭・害虫の発生防止・低減に努める</t>
  </si>
  <si>
    <t>交付対象外（田草地混在地）</t>
    <rPh sb="0" eb="2">
      <t>コウフ</t>
    </rPh>
    <rPh sb="2" eb="4">
      <t>タイショウ</t>
    </rPh>
    <rPh sb="4" eb="5">
      <t>ガイ</t>
    </rPh>
    <rPh sb="6" eb="7">
      <t>デン</t>
    </rPh>
    <rPh sb="7" eb="9">
      <t>ソウチ</t>
    </rPh>
    <rPh sb="9" eb="11">
      <t>コンザイ</t>
    </rPh>
    <rPh sb="11" eb="12">
      <t>チ</t>
    </rPh>
    <phoneticPr fontId="7"/>
  </si>
  <si>
    <r>
      <t>●●</t>
    </r>
    <r>
      <rPr>
        <sz val="12"/>
        <color auto="1"/>
        <rFont val="ＭＳ 明朝"/>
      </rPr>
      <t>工区</t>
    </r>
  </si>
  <si>
    <t>協定名</t>
    <rPh sb="0" eb="2">
      <t>キョウテイ</t>
    </rPh>
    <rPh sb="2" eb="3">
      <t>メイ</t>
    </rPh>
    <phoneticPr fontId="7"/>
  </si>
  <si>
    <t>様式番号</t>
    <rPh sb="0" eb="2">
      <t>ヨウシキ</t>
    </rPh>
    <rPh sb="2" eb="4">
      <t>バンゴウ</t>
    </rPh>
    <phoneticPr fontId="7"/>
  </si>
  <si>
    <r>
      <t>（取組に応じて）</t>
    </r>
    <r>
      <rPr>
        <sz val="10"/>
        <color auto="1"/>
        <rFont val="Meiryo UI"/>
      </rPr>
      <t xml:space="preserve">
</t>
    </r>
    <r>
      <rPr>
        <sz val="8"/>
        <color rgb="FFFF5050"/>
        <rFont val="Meiryo UI"/>
      </rPr>
      <t>②統合</t>
    </r>
    <rPh sb="10" eb="12">
      <t>トウゴウ</t>
    </rPh>
    <phoneticPr fontId="7"/>
  </si>
  <si>
    <t>に要する経費（具体的に記入）</t>
    <rPh sb="7" eb="10">
      <t>グタイテキ</t>
    </rPh>
    <rPh sb="11" eb="13">
      <t>キニュウ</t>
    </rPh>
    <phoneticPr fontId="7"/>
  </si>
  <si>
    <t>（※まず初めに、「別紙２①」の「農用地の内訳等及びネットワーク化活動計画」を入力すると作成がスムーズです。）</t>
    <rPh sb="4" eb="5">
      <t>ハジ</t>
    </rPh>
    <rPh sb="9" eb="11">
      <t>ベッシ</t>
    </rPh>
    <rPh sb="38" eb="40">
      <t>ニュウリョク</t>
    </rPh>
    <rPh sb="43" eb="45">
      <t>サクセイ</t>
    </rPh>
    <phoneticPr fontId="7"/>
  </si>
  <si>
    <t>別紙２⑤（多様な組織等の参画）</t>
  </si>
  <si>
    <t>（参考様式第４号）</t>
    <rPh sb="1" eb="3">
      <t>サンコウ</t>
    </rPh>
    <rPh sb="3" eb="5">
      <t>ヨウシキ</t>
    </rPh>
    <phoneticPr fontId="7"/>
  </si>
  <si>
    <t>　このことについて、農業の有する多面的機能の発揮の促進に関する法律（平成26年法律第78号）第７条第１項［８条第１項］の規定に基づき、下記関係書類を添えて認定を申請する。</t>
  </si>
  <si>
    <t>１　事業計画</t>
  </si>
  <si>
    <t>２　農業の有する多面的機能の発揮の促進に関する活動計画書</t>
  </si>
  <si>
    <t>注１)  一団の農用地全てを耕作する場合及び別紙様式６の経営規模のＡが都府県にあっては３ ha以上、北海道にあっては30ha以上 (草地では100ha以上)の経営の規模を有している場合は、自作地も記入する。但し、農業従事者一人当たりの農業所得が同一都道府県内の都市部の勤労者一人当たりの平均所得を上回る場合は除く。</t>
  </si>
  <si>
    <t>１号事業（多面的機能支払交付金）</t>
  </si>
  <si>
    <t>２号事業（中山間地域等直接支払交付金）</t>
  </si>
  <si>
    <t>＜施行注意＞</t>
  </si>
  <si>
    <t>１ 多面的機能発揮促進事業の目標</t>
  </si>
  <si>
    <t>　　① 種類（実施するものに○を付すこと。）</t>
  </si>
  <si>
    <r>
      <t xml:space="preserve">法第３条第３項第１号ロに掲げる施設の改良その他の主として当該施設の機能の増進を図る活動（以下「ロの活動」という。）
</t>
    </r>
    <r>
      <rPr>
        <sz val="11"/>
        <color indexed="8"/>
        <rFont val="ＭＳ 明朝"/>
      </rPr>
      <t>（資源向上支払交付金）</t>
    </r>
    <rPh sb="33" eb="35">
      <t>キノウ</t>
    </rPh>
    <phoneticPr fontId="90"/>
  </si>
  <si>
    <r>
      <t>３号事業</t>
    </r>
    <r>
      <rPr>
        <sz val="12"/>
        <color indexed="8"/>
        <rFont val="ＭＳ 明朝"/>
      </rPr>
      <t>（環境保全型農業直接支払交付金）</t>
    </r>
  </si>
  <si>
    <t>　　② 実施区域</t>
  </si>
  <si>
    <t>　（２）活動の内容等</t>
    <rPh sb="4" eb="6">
      <t>カツドウ</t>
    </rPh>
    <rPh sb="7" eb="9">
      <t>ナイヨウ</t>
    </rPh>
    <rPh sb="9" eb="10">
      <t>トウ</t>
    </rPh>
    <phoneticPr fontId="90"/>
  </si>
  <si>
    <t>４ 農業者団体等の構成員に係る事項</t>
  </si>
  <si>
    <t>市町村長　</t>
    <rPh sb="0" eb="4">
      <t>シチョウソンチョウ</t>
    </rPh>
    <phoneticPr fontId="7"/>
  </si>
  <si>
    <r>
      <t xml:space="preserve">農業の有する多面的機能の発揮の促進に関する活動計画書
</t>
    </r>
    <r>
      <rPr>
        <sz val="11"/>
        <color rgb="FFFF0000"/>
        <rFont val="ＭＳ 明朝"/>
      </rPr>
      <t>（中山間地域等直接支払に係る集落協定）</t>
    </r>
    <rPh sb="28" eb="31">
      <t>チュウサンカン</t>
    </rPh>
    <rPh sb="31" eb="33">
      <t>チイキ</t>
    </rPh>
    <rPh sb="33" eb="34">
      <t>トウ</t>
    </rPh>
    <rPh sb="34" eb="36">
      <t>チョクセツ</t>
    </rPh>
    <rPh sb="36" eb="38">
      <t>シハライ</t>
    </rPh>
    <rPh sb="39" eb="40">
      <t>カカ</t>
    </rPh>
    <rPh sb="41" eb="43">
      <t>シュウラク</t>
    </rPh>
    <rPh sb="43" eb="45">
      <t>キョウテイ</t>
    </rPh>
    <phoneticPr fontId="7"/>
  </si>
  <si>
    <t>上記表は以下の表に従って記載するものとする</t>
  </si>
  <si>
    <t>（別紙様式１）</t>
  </si>
  <si>
    <t>【個別協定の場合】</t>
    <rPh sb="1" eb="3">
      <t>コベツ</t>
    </rPh>
    <phoneticPr fontId="7"/>
  </si>
  <si>
    <t>農地面積</t>
    <rPh sb="2" eb="4">
      <t>メンセキ</t>
    </rPh>
    <phoneticPr fontId="7"/>
  </si>
  <si>
    <t>（４）悪臭及び害虫の発生防止</t>
  </si>
  <si>
    <t>（ 別紙様式８ ）</t>
  </si>
  <si>
    <t>⑨</t>
  </si>
  <si>
    <t>⑫</t>
  </si>
  <si>
    <t>（７）環境関係法令の遵守等</t>
  </si>
  <si>
    <t>注３)　注１ の但し書きに該当する者は引受地のみを記入。</t>
  </si>
  <si>
    <t>「みどりの食料システム戦略」を理解し、適切な事業実施に努める</t>
  </si>
  <si>
    <t>⑮</t>
  </si>
  <si>
    <t>正しい知識に基づく作業安全に努める</t>
  </si>
  <si>
    <r>
      <rPr>
        <sz val="10.5"/>
        <color auto="1"/>
        <rFont val="ＭＳ Ｐゴシック"/>
      </rPr>
      <t>※共同取組活動で施肥を行う場合</t>
    </r>
    <r>
      <rPr>
        <sz val="11"/>
        <color auto="1"/>
        <rFont val="ＭＳ Ｐゴシック"/>
      </rPr>
      <t xml:space="preserve">
</t>
    </r>
    <r>
      <rPr>
        <sz val="12"/>
        <color auto="1"/>
        <rFont val="ＭＳ Ｐゴシック"/>
      </rPr>
      <t>肥料の使用状況等の記録・保存に努める</t>
    </r>
    <r>
      <rPr>
        <sz val="11"/>
        <color auto="1"/>
        <rFont val="ＭＳ Ｐゴシック"/>
      </rPr>
      <t xml:space="preserve">
（該当しない　　　）</t>
    </r>
  </si>
  <si>
    <r>
      <rPr>
        <sz val="10.5"/>
        <color auto="1"/>
        <rFont val="ＭＳ Ｐゴシック"/>
      </rPr>
      <t>※共同取組活動で農薬を使った防除を行う場合</t>
    </r>
    <r>
      <rPr>
        <sz val="11"/>
        <color auto="1"/>
        <rFont val="ＭＳ Ｐゴシック"/>
      </rPr>
      <t xml:space="preserve">
</t>
    </r>
    <r>
      <rPr>
        <sz val="12"/>
        <color auto="1"/>
        <rFont val="ＭＳ Ｐゴシック"/>
      </rPr>
      <t>農薬の使用状況等の記録・保存</t>
    </r>
    <r>
      <rPr>
        <sz val="11"/>
        <color auto="1"/>
        <rFont val="ＭＳ Ｐゴシック"/>
      </rPr>
      <t xml:space="preserve">
（該当しない　　　）</t>
    </r>
  </si>
  <si>
    <r>
      <t xml:space="preserve">※共有資産として入手した50万円以上の農機等が
　 ある場合
</t>
    </r>
    <r>
      <rPr>
        <sz val="12"/>
        <color auto="1"/>
        <rFont val="ＭＳ Ｐゴシック"/>
      </rPr>
      <t>農機等の燃料の使用状況の記録・保存に努める</t>
    </r>
    <r>
      <rPr>
        <sz val="11"/>
        <color auto="1"/>
        <rFont val="ＭＳ Ｐゴシック"/>
      </rPr>
      <t xml:space="preserve">
（該当しない　　　）</t>
    </r>
  </si>
  <si>
    <r>
      <t xml:space="preserve">※共有資産として入手した50万円以上の農機等が
　 ある場合
</t>
    </r>
    <r>
      <rPr>
        <sz val="12"/>
        <color auto="1"/>
        <rFont val="ＭＳ Ｐゴシック"/>
      </rPr>
      <t>省エネを意識し、不必要・非効率なエネルギー消費をしないよう努める</t>
    </r>
    <r>
      <rPr>
        <sz val="11"/>
        <color auto="1"/>
        <rFont val="ＭＳ Ｐゴシック"/>
      </rPr>
      <t xml:space="preserve">
（該当しない　　　）</t>
    </r>
  </si>
  <si>
    <r>
      <rPr>
        <sz val="10.5"/>
        <color auto="1"/>
        <rFont val="ＭＳ Ｐゴシック"/>
      </rPr>
      <t>※機械等を扱う事業者である場合</t>
    </r>
    <r>
      <rPr>
        <sz val="11"/>
        <color auto="1"/>
        <rFont val="ＭＳ Ｐゴシック"/>
      </rPr>
      <t xml:space="preserve">
</t>
    </r>
    <r>
      <rPr>
        <sz val="12"/>
        <color auto="1"/>
        <rFont val="ＭＳ Ｐゴシック"/>
      </rPr>
      <t>機械等の適切な整備と管理に努める</t>
    </r>
    <r>
      <rPr>
        <sz val="11"/>
        <color auto="1"/>
        <rFont val="ＭＳ Ｐゴシック"/>
      </rPr>
      <t xml:space="preserve">
（該当しない　　　）</t>
    </r>
  </si>
  <si>
    <r>
      <t>・「★提出書類と各シートの説明」の</t>
    </r>
    <r>
      <rPr>
        <i/>
        <u/>
        <sz val="10"/>
        <color rgb="FF0000FF"/>
        <rFont val="HG丸ｺﾞｼｯｸM-PRO"/>
      </rPr>
      <t>シート名</t>
    </r>
    <r>
      <rPr>
        <sz val="10"/>
        <color auto="1"/>
        <rFont val="HG丸ｺﾞｼｯｸM-PRO"/>
      </rPr>
      <t>をクリックすることで、入力する様式に移動します。または、画面下の様式名を選択すると、入力する様式を切り替えることができます。左下の◀▶をクリックすることで、隠れている様式を表示させることができます。</t>
    </r>
    <rPh sb="32" eb="34">
      <t>ニュウリョク</t>
    </rPh>
    <rPh sb="36" eb="38">
      <t>ヨウシキ</t>
    </rPh>
    <rPh sb="39" eb="41">
      <t>イドウ</t>
    </rPh>
    <rPh sb="49" eb="51">
      <t>ガメン</t>
    </rPh>
    <rPh sb="51" eb="52">
      <t>シタ</t>
    </rPh>
    <rPh sb="53" eb="55">
      <t>ヨウシキ</t>
    </rPh>
    <rPh sb="55" eb="56">
      <t>メイ</t>
    </rPh>
    <rPh sb="57" eb="59">
      <t>センタク</t>
    </rPh>
    <rPh sb="63" eb="65">
      <t>ニュウリョク</t>
    </rPh>
    <rPh sb="67" eb="69">
      <t>ヨウシキ</t>
    </rPh>
    <rPh sb="70" eb="71">
      <t>キ</t>
    </rPh>
    <rPh sb="72" eb="73">
      <t>カ</t>
    </rPh>
    <rPh sb="83" eb="85">
      <t>ヒダリシタ</t>
    </rPh>
    <rPh sb="99" eb="100">
      <t>カク</t>
    </rPh>
    <rPh sb="104" eb="106">
      <t>ヨウシキ</t>
    </rPh>
    <rPh sb="107" eb="109">
      <t>ヒョウジ</t>
    </rPh>
    <phoneticPr fontId="7"/>
  </si>
  <si>
    <r>
      <rPr>
        <sz val="10.5"/>
        <color auto="1"/>
        <rFont val="ＭＳ Ｐゴシック"/>
      </rPr>
      <t>※生物多様性への影響が想定される工事等を
　 実施する場合</t>
    </r>
    <r>
      <rPr>
        <sz val="11"/>
        <color auto="1"/>
        <rFont val="ＭＳ Ｐゴシック"/>
      </rPr>
      <t xml:space="preserve">
</t>
    </r>
    <r>
      <rPr>
        <sz val="12"/>
        <color auto="1"/>
        <rFont val="ＭＳ Ｐゴシック"/>
      </rPr>
      <t>生物多様性に配慮した事業実施に努める</t>
    </r>
    <r>
      <rPr>
        <sz val="11"/>
        <color auto="1"/>
        <rFont val="ＭＳ Ｐゴシック"/>
      </rPr>
      <t xml:space="preserve">
（該当しない　　　）</t>
    </r>
  </si>
  <si>
    <t>注２　「※」の記載内容に該当しない場合は「（該当しない　□）」にチェックしてください。
　　　この場合、当該項目の申請時・報告時のチェックは不要です。</t>
  </si>
  <si>
    <r>
      <t>２．ネットワーク化活動計画作成時に使用するもの：</t>
    </r>
    <r>
      <rPr>
        <sz val="11"/>
        <color rgb="FFFF0000"/>
        <rFont val="メイリオ"/>
      </rPr>
      <t>１０割単価協定のみ</t>
    </r>
    <rPh sb="8" eb="13">
      <t>カカツドウケイカク</t>
    </rPh>
    <rPh sb="13" eb="15">
      <t>サクセイ</t>
    </rPh>
    <rPh sb="15" eb="16">
      <t>ジ</t>
    </rPh>
    <rPh sb="17" eb="19">
      <t>シヨウ</t>
    </rPh>
    <phoneticPr fontId="7"/>
  </si>
  <si>
    <t>交付対象外（田畑混在地以外）</t>
    <rPh sb="0" eb="2">
      <t>コウフ</t>
    </rPh>
    <rPh sb="2" eb="4">
      <t>タイショウ</t>
    </rPh>
    <rPh sb="4" eb="5">
      <t>ガイ</t>
    </rPh>
    <rPh sb="6" eb="7">
      <t>デン</t>
    </rPh>
    <rPh sb="7" eb="8">
      <t>ハタ</t>
    </rPh>
    <rPh sb="8" eb="10">
      <t>コンザイ</t>
    </rPh>
    <rPh sb="10" eb="11">
      <t>チ</t>
    </rPh>
    <rPh sb="11" eb="13">
      <t>イガイ</t>
    </rPh>
    <phoneticPr fontId="7"/>
  </si>
  <si>
    <t>交付対象外（田草地混在地以外）</t>
    <rPh sb="0" eb="2">
      <t>コウフ</t>
    </rPh>
    <rPh sb="2" eb="4">
      <t>タイショウ</t>
    </rPh>
    <rPh sb="4" eb="5">
      <t>ガイ</t>
    </rPh>
    <rPh sb="6" eb="7">
      <t>デン</t>
    </rPh>
    <rPh sb="7" eb="9">
      <t>ソウチ</t>
    </rPh>
    <rPh sb="9" eb="11">
      <t>コンザイ</t>
    </rPh>
    <rPh sb="11" eb="12">
      <t>チ</t>
    </rPh>
    <rPh sb="12" eb="14">
      <t>イガイ</t>
    </rPh>
    <phoneticPr fontId="7"/>
  </si>
  <si>
    <t>その他（自由記載）</t>
  </si>
  <si>
    <r>
      <t>⑤その他</t>
    </r>
    <r>
      <rPr>
        <sz val="11"/>
        <color rgb="FFFF0000"/>
        <rFont val="ＭＳ 明朝"/>
      </rPr>
      <t>（</t>
    </r>
    <r>
      <rPr>
        <sz val="8"/>
        <color rgb="FFFF0000"/>
        <rFont val="ＭＳ 明朝"/>
      </rPr>
      <t>※内容は↓欄に記載ください</t>
    </r>
    <r>
      <rPr>
        <sz val="11"/>
        <color rgb="FFFF0000"/>
        <rFont val="ＭＳ 明朝"/>
      </rPr>
      <t>）</t>
    </r>
    <rPh sb="3" eb="4">
      <t>タ</t>
    </rPh>
    <rPh sb="6" eb="8">
      <t>ナイヨウ</t>
    </rPh>
    <rPh sb="10" eb="11">
      <t>ラン</t>
    </rPh>
    <rPh sb="12" eb="14">
      <t>キサイ</t>
    </rPh>
    <phoneticPr fontId="7"/>
  </si>
  <si>
    <t>別紙様式４</t>
  </si>
  <si>
    <r>
      <t>⑦その他（</t>
    </r>
    <r>
      <rPr>
        <sz val="8"/>
        <color rgb="FFFF0000"/>
        <rFont val="ＭＳ 明朝"/>
      </rPr>
      <t>※内容は↓欄に記載ください</t>
    </r>
    <r>
      <rPr>
        <sz val="11"/>
        <color auto="1"/>
        <rFont val="ＭＳ 明朝"/>
      </rPr>
      <t>）</t>
    </r>
    <rPh sb="3" eb="4">
      <t>タ</t>
    </rPh>
    <rPh sb="6" eb="8">
      <t>ナイヨウ</t>
    </rPh>
    <rPh sb="9" eb="11">
      <t>シタラン</t>
    </rPh>
    <rPh sb="12" eb="14">
      <t>キサイ</t>
    </rPh>
    <phoneticPr fontId="7"/>
  </si>
  <si>
    <t>　　　）</t>
  </si>
  <si>
    <t>⑥その他（</t>
    <rPh sb="3" eb="4">
      <t>タ</t>
    </rPh>
    <phoneticPr fontId="7"/>
  </si>
  <si>
    <t>別紙様式２</t>
  </si>
  <si>
    <t>実施区域位置図</t>
  </si>
  <si>
    <t>　　　別添２</t>
    <rPh sb="3" eb="5">
      <t>ベッテン</t>
    </rPh>
    <phoneticPr fontId="7"/>
  </si>
  <si>
    <t>提出の必要性</t>
    <rPh sb="0" eb="2">
      <t>テイシュツ</t>
    </rPh>
    <rPh sb="3" eb="6">
      <t>ヒツヨウセイ</t>
    </rPh>
    <phoneticPr fontId="7"/>
  </si>
  <si>
    <t>　　　別添</t>
    <rPh sb="3" eb="5">
      <t>ベッテン</t>
    </rPh>
    <phoneticPr fontId="7"/>
  </si>
  <si>
    <t>別紙様式８</t>
    <rPh sb="0" eb="4">
      <t>ベッシヨウシキ</t>
    </rPh>
    <phoneticPr fontId="7"/>
  </si>
  <si>
    <t>参４_申請</t>
  </si>
  <si>
    <t>農作業受委託契約書（様式例）</t>
    <rPh sb="10" eb="12">
      <t>ヨウシキ</t>
    </rPh>
    <rPh sb="12" eb="13">
      <t>レイ</t>
    </rPh>
    <phoneticPr fontId="7"/>
  </si>
  <si>
    <t>別紙２④（統合）</t>
  </si>
  <si>
    <t>農用地の内訳等及びネットワーク化活動計画
○ネットワーク化活動計画</t>
  </si>
  <si>
    <t>別紙１②</t>
  </si>
  <si>
    <t>別紙８</t>
  </si>
  <si>
    <t>別紙２①　（再掲）</t>
    <rPh sb="0" eb="2">
      <t>ベッシ</t>
    </rPh>
    <rPh sb="6" eb="8">
      <t>サイケイ</t>
    </rPh>
    <phoneticPr fontId="7"/>
  </si>
  <si>
    <r>
      <t xml:space="preserve">別紙様式１
</t>
    </r>
    <r>
      <rPr>
        <sz val="8"/>
        <color auto="1"/>
        <rFont val="メイリオ"/>
      </rPr>
      <t>（共通部分）</t>
    </r>
  </si>
  <si>
    <t>注）上記１～３で定めた共同取組活動を行う際は、作業安全対策の観点から、以下の点に努めること。</t>
  </si>
  <si>
    <t>注２　農作業受委託の場合は、別添契約書様式例を参考に契約書を作成し、その写しを添付のこと。</t>
    <rPh sb="0" eb="1">
      <t>チュウ</t>
    </rPh>
    <phoneticPr fontId="7"/>
  </si>
  <si>
    <t>　※多面支払の活動計画書及び中山間直払の集落協定に位置づけられている施設等については、多面支払
　　の活動組織により活動を実施し、また、多面支払の交付金を充てることとする。</t>
  </si>
  <si>
    <t>（自由記載）</t>
  </si>
  <si>
    <t>農用地の管理</t>
    <rPh sb="0" eb="3">
      <t>ノウヨウチ</t>
    </rPh>
    <rPh sb="4" eb="6">
      <t>カンリ</t>
    </rPh>
    <phoneticPr fontId="7"/>
  </si>
  <si>
    <t>農業所得の確認に関する承諾</t>
  </si>
  <si>
    <t>具体的活動内容</t>
    <rPh sb="0" eb="3">
      <t>グタイテキ</t>
    </rPh>
    <rPh sb="3" eb="7">
      <t>カツドウナイヨウ</t>
    </rPh>
    <phoneticPr fontId="7"/>
  </si>
  <si>
    <t>注２)　注１ の農業従事者一人当たりの農業所得は、別紙様式６の第２の注書きにより算出する。</t>
    <rPh sb="31" eb="32">
      <t>ダイ</t>
    </rPh>
    <phoneticPr fontId="7"/>
  </si>
  <si>
    <t>注４)　使用方法には、受託者(個別協定の申請者)の受取額及び受取割合を記入すること。</t>
  </si>
  <si>
    <t>注）工程の概略における「ネットワーク化により連携して実施する活動の開始」には２－４の「ネットワーク化により連携して実施する活動」の番号を記載。</t>
  </si>
  <si>
    <t>環境負荷低減のチェックシート（集落協定向け）</t>
    <rPh sb="0" eb="2">
      <t>カンキョウ</t>
    </rPh>
    <rPh sb="2" eb="4">
      <t>フカ</t>
    </rPh>
    <rPh sb="4" eb="6">
      <t>テイゲン</t>
    </rPh>
    <rPh sb="15" eb="19">
      <t>シュウラクキョウテイ</t>
    </rPh>
    <rPh sb="19" eb="20">
      <t>ム</t>
    </rPh>
    <phoneticPr fontId="7"/>
  </si>
  <si>
    <t>　集落協定「Ⅰ．地区の概要」の「１．活動期間」のとおり。</t>
  </si>
  <si>
    <t>　　　中山間地域等直接支払分類記号リスト</t>
  </si>
  <si>
    <t>島根県</t>
    <rPh sb="0" eb="2">
      <t>シマネ</t>
    </rPh>
    <rPh sb="2" eb="3">
      <t>ケン</t>
    </rPh>
    <phoneticPr fontId="7"/>
  </si>
  <si>
    <t>安来市</t>
    <rPh sb="0" eb="2">
      <t>ヤスギ</t>
    </rPh>
    <rPh sb="2" eb="3">
      <t>シ</t>
    </rPh>
    <phoneticPr fontId="7"/>
  </si>
  <si>
    <t>●●　●●</t>
  </si>
  <si>
    <t>●●町●●地区（●●）</t>
  </si>
  <si>
    <t>必須</t>
    <rPh sb="0" eb="2">
      <t>ヒッス</t>
    </rPh>
    <phoneticPr fontId="7"/>
  </si>
  <si>
    <r>
      <t>（取組に応じて）</t>
    </r>
    <r>
      <rPr>
        <sz val="10"/>
        <color auto="1"/>
        <rFont val="Meiryo UI"/>
      </rPr>
      <t xml:space="preserve">
</t>
    </r>
    <r>
      <rPr>
        <sz val="8"/>
        <color rgb="FFFF5050"/>
        <rFont val="Meiryo UI"/>
      </rPr>
      <t>①ネットワーク化</t>
    </r>
    <rPh sb="1" eb="3">
      <t>トリクミ</t>
    </rPh>
    <rPh sb="4" eb="5">
      <t>オウ</t>
    </rPh>
    <rPh sb="16" eb="17">
      <t>カ</t>
    </rPh>
    <phoneticPr fontId="7"/>
  </si>
  <si>
    <t>　本地域は、振興山村に指定されるなど、平場地域と比べて生産条件の格差が大きいことから、これを補正する取組を行うことが必要である。</t>
  </si>
  <si>
    <t>　集落協定「第３　協定対象となる農用地」に記載のとおり。</t>
  </si>
  <si>
    <t xml:space="preserve">　集落協定「（別添２）構成員一覧」に記載のとおり。
</t>
  </si>
  <si>
    <t>安来市</t>
    <rPh sb="0" eb="3">
      <t>ヤスギシ</t>
    </rPh>
    <phoneticPr fontId="7"/>
  </si>
  <si>
    <t>着工　●/●</t>
    <rPh sb="0" eb="2">
      <t>チャッコウ</t>
    </rPh>
    <phoneticPr fontId="7"/>
  </si>
  <si>
    <t>竣工●/●</t>
    <rPh sb="0" eb="2">
      <t>シュンコウ</t>
    </rPh>
    <phoneticPr fontId="7"/>
  </si>
  <si>
    <r>
      <t xml:space="preserve">③その他（別途の規約）
</t>
    </r>
    <r>
      <rPr>
        <sz val="10"/>
        <color auto="1"/>
        <rFont val="ＭＳ ゴシック"/>
      </rPr>
      <t>（　　　　　　　　　　　　　　　　　　　　　　　　　　　　　　　　　　　　　　）</t>
    </r>
  </si>
  <si>
    <r>
      <t>[</t>
    </r>
    <r>
      <rPr>
        <sz val="9"/>
        <color auto="1"/>
        <rFont val="ＭＳ ゴシック"/>
      </rPr>
      <t xml:space="preserve">イ　棚田等の保全を通じた多面にわたる機能の維持・発揮]
</t>
    </r>
  </si>
  <si>
    <r>
      <t>●</t>
    </r>
    <r>
      <rPr>
        <sz val="12"/>
        <color auto="1"/>
        <rFont val="ＭＳ 明朝"/>
      </rPr>
      <t>ha</t>
    </r>
  </si>
  <si>
    <t xml:space="preserve">（３－２～３－４を踏まえた統合の進め方を記載）
</t>
  </si>
  <si>
    <t>令和●年●月●日</t>
    <rPh sb="0" eb="2">
      <t>レイワ</t>
    </rPh>
    <rPh sb="3" eb="4">
      <t>ネン</t>
    </rPh>
    <rPh sb="5" eb="6">
      <t>ガツ</t>
    </rPh>
    <rPh sb="7" eb="8">
      <t>ヒ</t>
    </rPh>
    <phoneticPr fontId="7"/>
  </si>
</sst>
</file>

<file path=xl/styles.xml><?xml version="1.0" encoding="utf-8"?>
<styleSheet xmlns="http://schemas.openxmlformats.org/spreadsheetml/2006/main" xmlns:r="http://schemas.openxmlformats.org/officeDocument/2006/relationships" xmlns:mc="http://schemas.openxmlformats.org/markup-compatibility/2006">
  <numFmts count="24">
    <numFmt numFmtId="176" formatCode="General;;"/>
    <numFmt numFmtId="177" formatCode="[$-411]ggge&quot;年&quot;m&quot;月&quot;d&quot;日&quot;;@"/>
    <numFmt numFmtId="178" formatCode="&quot;(&quot;#,###&quot; a )&quot;;\-#,###;&quot;&quot;;@"/>
    <numFmt numFmtId="179" formatCode="#,###&quot; a&quot;"/>
    <numFmt numFmtId="180" formatCode="#,###,###&quot;a&quot;"/>
    <numFmt numFmtId="181" formatCode="##,###,###&quot; a&quot;"/>
    <numFmt numFmtId="182" formatCode="&quot;平成&quot;0&quot;年度&quot;"/>
    <numFmt numFmtId="183" formatCode="&quot;(&quot;#,##0.0&quot; km)&quot;;\-#,##0.0;&quot;&quot;;@"/>
    <numFmt numFmtId="184" formatCode="###,##0.0&quot; km&quot;;\-###,##0.0&quot;km&quot;;&quot;km&quot;;&quot;km&quot;"/>
    <numFmt numFmtId="185" formatCode="#&quot; 年&quot;"/>
    <numFmt numFmtId="186" formatCode="&quot;(&quot;#,###&quot; 箇所 )&quot;;\-#,###;&quot;&quot;;@"/>
    <numFmt numFmtId="187" formatCode="#&quot;　箇&quot;&quot;所&quot;"/>
    <numFmt numFmtId="188" formatCode="&quot;平成 &quot;#&quot; 年度&quot;"/>
    <numFmt numFmtId="189" formatCode="#,###&quot;円&quot;"/>
    <numFmt numFmtId="190" formatCode="&quot;(&quot;#,###&quot; 円 )&quot;;\-#,###;&quot;&quot;;@"/>
    <numFmt numFmtId="191" formatCode="0.0"/>
    <numFmt numFmtId="192" formatCode="#"/>
    <numFmt numFmtId="193" formatCode="&quot;合&quot;&quot;計&quot;\ \(General&quot;集&quot;&quot;落&quot;\)"/>
    <numFmt numFmtId="194" formatCode="#,##0&quot;円&quot;"/>
    <numFmt numFmtId="195" formatCode="0.0%"/>
    <numFmt numFmtId="196" formatCode="#0.0&quot; ha&quot;"/>
    <numFmt numFmtId="197" formatCode="0.0&quot;ha&quot;"/>
    <numFmt numFmtId="198" formatCode="0_);[Red]\(0\)"/>
    <numFmt numFmtId="199" formatCode="0&quot;人&quot;"/>
  </numFmts>
  <fonts count="91">
    <font>
      <sz val="11"/>
      <color auto="1"/>
      <name val="ＭＳ Ｐゴシック"/>
      <family val="3"/>
    </font>
    <font>
      <sz val="11"/>
      <color auto="1"/>
      <name val="ＭＳ Ｐゴシック"/>
      <family val="3"/>
    </font>
    <font>
      <sz val="11"/>
      <color theme="1"/>
      <name val="ＭＳ Ｐゴシック"/>
      <family val="3"/>
      <scheme val="minor"/>
    </font>
    <font>
      <sz val="11"/>
      <color auto="1"/>
      <name val="ＭＳ ゴシック"/>
      <family val="3"/>
    </font>
    <font>
      <sz val="11"/>
      <color indexed="8"/>
      <name val="ＭＳ Ｐゴシック"/>
      <family val="3"/>
    </font>
    <font>
      <sz val="10"/>
      <color auto="1"/>
      <name val="ＭＳ 明朝"/>
      <family val="1"/>
    </font>
    <font>
      <sz val="10"/>
      <color theme="1"/>
      <name val="ＭＳ 明朝"/>
      <family val="1"/>
    </font>
    <font>
      <sz val="6"/>
      <color auto="1"/>
      <name val="ＭＳ Ｐゴシック"/>
      <family val="3"/>
    </font>
    <font>
      <sz val="11"/>
      <color auto="1"/>
      <name val="メイリオ"/>
      <family val="3"/>
    </font>
    <font>
      <b/>
      <sz val="16"/>
      <color auto="1"/>
      <name val="メイリオ"/>
      <family val="3"/>
    </font>
    <font>
      <sz val="12"/>
      <color auto="1"/>
      <name val="メイリオ"/>
      <family val="3"/>
    </font>
    <font>
      <sz val="10"/>
      <color auto="1"/>
      <name val="HG丸ｺﾞｼｯｸM-PRO"/>
      <family val="3"/>
    </font>
    <font>
      <sz val="9"/>
      <color rgb="FFFF0000"/>
      <name val="HG丸ｺﾞｼｯｸM-PRO"/>
      <family val="3"/>
    </font>
    <font>
      <sz val="10"/>
      <color rgb="FFFF0000"/>
      <name val="HG丸ｺﾞｼｯｸM-PRO"/>
      <family val="3"/>
    </font>
    <font>
      <sz val="11"/>
      <color auto="1"/>
      <name val="HG丸ｺﾞｼｯｸM-PRO"/>
      <family val="3"/>
    </font>
    <font>
      <sz val="10"/>
      <color auto="1"/>
      <name val="メイリオ"/>
      <family val="3"/>
    </font>
    <font>
      <sz val="10"/>
      <color auto="1"/>
      <name val="Meiryo UI"/>
      <family val="3"/>
    </font>
    <font>
      <sz val="9"/>
      <color auto="1"/>
      <name val="HG丸ｺﾞｼｯｸM-PRO"/>
      <family val="3"/>
    </font>
    <font>
      <sz val="9"/>
      <color auto="1"/>
      <name val="Meiryo UI"/>
      <family val="3"/>
    </font>
    <font>
      <i/>
      <sz val="10"/>
      <color auto="1"/>
      <name val="HG丸ｺﾞｼｯｸM-PRO"/>
      <family val="3"/>
    </font>
    <font>
      <u/>
      <sz val="11"/>
      <color theme="10"/>
      <name val="ＭＳ Ｐゴシック"/>
      <family val="3"/>
    </font>
    <font>
      <i/>
      <u/>
      <sz val="11"/>
      <color theme="10"/>
      <name val="HG丸ｺﾞｼｯｸM-PRO"/>
      <family val="3"/>
    </font>
    <font>
      <sz val="12"/>
      <color auto="1"/>
      <name val="ＭＳ 明朝"/>
      <family val="1"/>
    </font>
    <font>
      <sz val="12"/>
      <color theme="1"/>
      <name val="ＭＳ 明朝"/>
      <family val="1"/>
    </font>
    <font>
      <sz val="12"/>
      <color auto="1"/>
      <name val="ＭＳ ゴシック"/>
      <family val="3"/>
    </font>
    <font>
      <b/>
      <sz val="12"/>
      <color auto="1"/>
      <name val="ＭＳ 明朝"/>
      <family val="1"/>
    </font>
    <font>
      <sz val="14"/>
      <color rgb="FF000000"/>
      <name val="ＭＳ ゴシック"/>
      <family val="3"/>
    </font>
    <font>
      <sz val="12"/>
      <color rgb="FF000000"/>
      <name val="ＭＳ 明朝"/>
      <family val="1"/>
    </font>
    <font>
      <u/>
      <sz val="12"/>
      <color theme="1"/>
      <name val="ＭＳ 明朝"/>
      <family val="1"/>
    </font>
    <font>
      <sz val="11"/>
      <color theme="1"/>
      <name val="ＭＳ 明朝"/>
      <family val="1"/>
    </font>
    <font>
      <sz val="11"/>
      <color auto="1"/>
      <name val="ＭＳ 明朝"/>
      <family val="1"/>
    </font>
    <font>
      <sz val="14"/>
      <color auto="1"/>
      <name val="ＭＳ 明朝"/>
      <family val="1"/>
    </font>
    <font>
      <sz val="9"/>
      <color auto="1"/>
      <name val="ＭＳ 明朝"/>
      <family val="1"/>
    </font>
    <font>
      <i/>
      <sz val="11"/>
      <color auto="1"/>
      <name val="ＭＳ ゴシック"/>
      <family val="3"/>
    </font>
    <font>
      <sz val="8"/>
      <color auto="1"/>
      <name val="ＭＳ 明朝"/>
      <family val="1"/>
    </font>
    <font>
      <i/>
      <sz val="11"/>
      <color auto="1"/>
      <name val="ＭＳ 明朝"/>
      <family val="1"/>
    </font>
    <font>
      <sz val="6"/>
      <color theme="1"/>
      <name val="ＭＳ ゴシック"/>
      <family val="3"/>
    </font>
    <font>
      <sz val="12"/>
      <color auto="1"/>
      <name val="HG丸ｺﾞｼｯｸM-PRO"/>
      <family val="3"/>
    </font>
    <font>
      <sz val="10"/>
      <color auto="1"/>
      <name val="ＭＳ ゴシック"/>
      <family val="3"/>
    </font>
    <font>
      <i/>
      <sz val="10"/>
      <color auto="1"/>
      <name val="ＭＳ 明朝"/>
      <family val="1"/>
    </font>
    <font>
      <b/>
      <sz val="14"/>
      <color auto="1"/>
      <name val="ＭＳ 明朝"/>
      <family val="1"/>
    </font>
    <font>
      <sz val="13"/>
      <color auto="1"/>
      <name val="ＭＳ 明朝"/>
      <family val="1"/>
    </font>
    <font>
      <i/>
      <sz val="20"/>
      <color auto="1"/>
      <name val="メイリオ"/>
      <family val="3"/>
    </font>
    <font>
      <sz val="20"/>
      <color auto="1"/>
      <name val="Meiryo UI"/>
      <family val="3"/>
    </font>
    <font>
      <sz val="18"/>
      <color auto="1"/>
      <name val="ＭＳ 明朝"/>
      <family val="1"/>
    </font>
    <font>
      <sz val="20"/>
      <color auto="1"/>
      <name val="ＭＳ 明朝"/>
      <family val="1"/>
    </font>
    <font>
      <sz val="16"/>
      <color auto="1"/>
      <name val="ＭＳ Ｐゴシック"/>
      <family val="3"/>
    </font>
    <font>
      <sz val="16"/>
      <color auto="1"/>
      <name val="ＭＳ 明朝"/>
      <family val="1"/>
    </font>
    <font>
      <b/>
      <sz val="10"/>
      <color auto="1"/>
      <name val="ＭＳ 明朝"/>
      <family val="1"/>
    </font>
    <font>
      <sz val="14"/>
      <color auto="1"/>
      <name val="ＭＳ Ｐゴシック"/>
      <family val="3"/>
    </font>
    <font>
      <b/>
      <sz val="10"/>
      <color auto="1"/>
      <name val="Meiryo UI"/>
      <family val="3"/>
    </font>
    <font>
      <sz val="20"/>
      <color auto="1"/>
      <name val="ＭＳ ゴシック"/>
      <family val="3"/>
    </font>
    <font>
      <sz val="14"/>
      <color auto="1"/>
      <name val="ＭＳ ゴシック"/>
      <family val="3"/>
    </font>
    <font>
      <sz val="10"/>
      <color auto="1"/>
      <name val="ＭＳ Ｐゴシック"/>
      <family val="3"/>
      <scheme val="minor"/>
    </font>
    <font>
      <sz val="18"/>
      <color auto="1"/>
      <name val="Meiryo UI"/>
      <family val="3"/>
    </font>
    <font>
      <sz val="10"/>
      <color auto="1"/>
      <name val="ＭＳ Ｐ明朝"/>
      <family val="1"/>
    </font>
    <font>
      <sz val="10"/>
      <color theme="0"/>
      <name val="ＭＳ 明朝"/>
      <family val="1"/>
    </font>
    <font>
      <sz val="11"/>
      <color theme="1"/>
      <name val="ＭＳ ゴシック"/>
      <family val="3"/>
    </font>
    <font>
      <sz val="7"/>
      <color auto="1"/>
      <name val="ＭＳ 明朝"/>
      <family val="1"/>
    </font>
    <font>
      <sz val="7"/>
      <color theme="1"/>
      <name val="ＭＳ 明朝"/>
      <family val="1"/>
    </font>
    <font>
      <sz val="11"/>
      <color rgb="FF000000"/>
      <name val="ＭＳ 明朝"/>
      <family val="1"/>
    </font>
    <font>
      <sz val="10"/>
      <color theme="1"/>
      <name val="ＭＳ Ｐゴシック"/>
      <family val="3"/>
      <scheme val="minor"/>
    </font>
    <font>
      <sz val="10"/>
      <color rgb="FF000000"/>
      <name val="ＭＳ 明朝"/>
      <family val="1"/>
    </font>
    <font>
      <sz val="11"/>
      <color theme="0"/>
      <name val="ＭＳ 明朝"/>
      <family val="1"/>
    </font>
    <font>
      <sz val="10"/>
      <color theme="1"/>
      <name val="ＭＳ ゴシック"/>
      <family val="3"/>
    </font>
    <font>
      <sz val="9"/>
      <color theme="1"/>
      <name val="ＭＳ 明朝"/>
      <family val="1"/>
    </font>
    <font>
      <sz val="7"/>
      <color rgb="FF000000"/>
      <name val="ＭＳ 明朝"/>
      <family val="1"/>
    </font>
    <font>
      <sz val="7"/>
      <color rgb="FFFF0000"/>
      <name val="ＭＳ 明朝"/>
      <family val="1"/>
    </font>
    <font>
      <sz val="11"/>
      <color rgb="FFFF0000"/>
      <name val="ＭＳ 明朝"/>
      <family val="1"/>
    </font>
    <font>
      <sz val="7"/>
      <color theme="1"/>
      <name val="ＭＳ ゴシック"/>
      <family val="3"/>
    </font>
    <font>
      <sz val="9"/>
      <color rgb="FF000000"/>
      <name val="ＭＳ 明朝"/>
      <family val="1"/>
    </font>
    <font>
      <sz val="11"/>
      <color rgb="FF000000"/>
      <name val="ＭＳ ゴシック"/>
      <family val="3"/>
    </font>
    <font>
      <u/>
      <sz val="11"/>
      <color auto="1"/>
      <name val="ＭＳ ゴシック"/>
      <family val="3"/>
    </font>
    <font>
      <sz val="11"/>
      <color rgb="FFFF0000"/>
      <name val="ＭＳ ゴシック"/>
      <family val="3"/>
    </font>
    <font>
      <u/>
      <sz val="12"/>
      <color auto="1"/>
      <name val="ＭＳ ゴシック"/>
      <family val="3"/>
    </font>
    <font>
      <sz val="10"/>
      <color rgb="FF000000"/>
      <name val="ＭＳ ゴシック"/>
      <family val="3"/>
    </font>
    <font>
      <sz val="9"/>
      <color auto="1"/>
      <name val="ＭＳ ゴシック"/>
      <family val="3"/>
    </font>
    <font>
      <sz val="7"/>
      <color rgb="FFFF0000"/>
      <name val="ＭＳ ゴシック"/>
      <family val="3"/>
    </font>
    <font>
      <sz val="14"/>
      <color theme="1"/>
      <name val="ＭＳ 明朝"/>
      <family val="1"/>
    </font>
    <font>
      <sz val="11"/>
      <color rgb="FF0070C0"/>
      <name val="メイリオ"/>
      <family val="3"/>
    </font>
    <font>
      <sz val="12"/>
      <color auto="1"/>
      <name val="ＭＳ Ｐゴシック"/>
      <family val="3"/>
    </font>
    <font>
      <b/>
      <sz val="18"/>
      <color theme="0"/>
      <name val="ＭＳ 明朝"/>
      <family val="1"/>
    </font>
    <font>
      <sz val="6"/>
      <color auto="1"/>
      <name val="ＭＳ ゴシック"/>
      <family val="3"/>
    </font>
    <font>
      <sz val="18"/>
      <color auto="1"/>
      <name val="ＭＳ Ｐゴシック"/>
      <family val="3"/>
    </font>
    <font>
      <b/>
      <sz val="12"/>
      <color rgb="FFFF0000"/>
      <name val="ＭＳ Ｐゴシック"/>
      <family val="3"/>
    </font>
    <font>
      <sz val="24"/>
      <color theme="0" tint="-0.35"/>
      <name val="ＭＳ 明朝"/>
      <family val="1"/>
    </font>
    <font>
      <sz val="12"/>
      <color theme="1"/>
      <name val="ＭＳ ゴシック"/>
      <family val="3"/>
    </font>
    <font>
      <sz val="15"/>
      <color auto="1"/>
      <name val="ＭＳ ゴシック"/>
      <family val="3"/>
    </font>
    <font>
      <sz val="18"/>
      <color theme="1"/>
      <name val="ＭＳ 明朝"/>
      <family val="1"/>
    </font>
    <font>
      <b/>
      <sz val="11"/>
      <color auto="1"/>
      <name val="ＭＳ Ｐゴシック"/>
      <family val="3"/>
    </font>
    <font>
      <sz val="6"/>
      <color auto="1"/>
      <name val="ＭＳ 明朝"/>
      <family val="1"/>
    </font>
  </fonts>
  <fills count="15">
    <fill>
      <patternFill patternType="none"/>
    </fill>
    <fill>
      <patternFill patternType="gray125"/>
    </fill>
    <fill>
      <patternFill patternType="solid">
        <fgColor theme="0"/>
        <bgColor indexed="64"/>
      </patternFill>
    </fill>
    <fill>
      <patternFill patternType="solid">
        <fgColor theme="4" tint="0.8"/>
        <bgColor indexed="64"/>
      </patternFill>
    </fill>
    <fill>
      <patternFill patternType="solid">
        <fgColor rgb="FFFFFF99"/>
        <bgColor indexed="64"/>
      </patternFill>
    </fill>
    <fill>
      <patternFill patternType="solid">
        <fgColor theme="7" tint="0.6"/>
        <bgColor indexed="64"/>
      </patternFill>
    </fill>
    <fill>
      <patternFill patternType="solid">
        <fgColor theme="7" tint="0.8"/>
        <bgColor indexed="64"/>
      </patternFill>
    </fill>
    <fill>
      <patternFill patternType="solid">
        <fgColor theme="9" tint="0.8"/>
        <bgColor indexed="64"/>
      </patternFill>
    </fill>
    <fill>
      <patternFill patternType="solid">
        <fgColor theme="0" tint="-0.15"/>
        <bgColor indexed="64"/>
      </patternFill>
    </fill>
    <fill>
      <patternFill patternType="solid">
        <fgColor theme="0" tint="-0.35"/>
        <bgColor indexed="64"/>
      </patternFill>
    </fill>
    <fill>
      <patternFill patternType="solid">
        <fgColor theme="2"/>
        <bgColor indexed="64"/>
      </patternFill>
    </fill>
    <fill>
      <patternFill patternType="solid">
        <fgColor theme="0" tint="-0.5"/>
        <bgColor indexed="64"/>
      </patternFill>
    </fill>
    <fill>
      <patternFill patternType="solid">
        <fgColor theme="0" tint="-0.25"/>
        <bgColor indexed="64"/>
      </patternFill>
    </fill>
    <fill>
      <patternFill patternType="solid">
        <fgColor theme="0" tint="-5.e-002"/>
        <bgColor indexed="64"/>
      </patternFill>
    </fill>
    <fill>
      <patternFill patternType="solid">
        <fgColor theme="1" tint="0.5"/>
        <bgColor indexed="64"/>
      </patternFill>
    </fill>
  </fills>
  <borders count="136">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auto="1"/>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style="thin">
        <color indexed="64"/>
      </left>
      <right/>
      <top/>
      <bottom style="thin">
        <color indexed="64"/>
      </bottom>
      <diagonal/>
    </border>
    <border>
      <left/>
      <right/>
      <top style="medium">
        <color indexed="64"/>
      </top>
      <bottom style="thin">
        <color indexed="64"/>
      </bottom>
      <diagonal/>
    </border>
    <border>
      <left/>
      <right/>
      <top style="thin">
        <color auto="1"/>
      </top>
      <bottom style="thin">
        <color auto="1"/>
      </bottom>
      <diagonal/>
    </border>
    <border>
      <left/>
      <right/>
      <top style="thin">
        <color indexed="64"/>
      </top>
      <bottom style="medium">
        <color indexed="64"/>
      </bottom>
      <diagonal/>
    </border>
    <border>
      <left/>
      <right style="thin">
        <color auto="1"/>
      </right>
      <top style="thin">
        <color indexed="64"/>
      </top>
      <bottom style="thin">
        <color auto="1"/>
      </bottom>
      <diagonal/>
    </border>
    <border>
      <left/>
      <right style="thin">
        <color indexed="64"/>
      </right>
      <top style="thin">
        <color indexed="64"/>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right/>
      <top style="medium">
        <color indexed="64"/>
      </top>
      <bottom/>
      <diagonal/>
    </border>
    <border>
      <left/>
      <right/>
      <top/>
      <bottom style="thin">
        <color indexed="64"/>
      </bottom>
      <diagonal/>
    </border>
    <border>
      <left/>
      <right/>
      <top/>
      <bottom style="medium">
        <color indexed="64"/>
      </bottom>
      <diagonal/>
    </border>
    <border>
      <left style="thin">
        <color auto="1"/>
      </left>
      <right/>
      <top style="thin">
        <color indexed="64"/>
      </top>
      <bottom style="thin">
        <color auto="1"/>
      </bottom>
      <diagonal/>
    </border>
    <border>
      <left style="thin">
        <color auto="1"/>
      </left>
      <right/>
      <top style="thin">
        <color auto="1"/>
      </top>
      <bottom style="thin">
        <color indexed="64"/>
      </bottom>
      <diagonal/>
    </border>
    <border>
      <left/>
      <right style="thin">
        <color indexed="64"/>
      </right>
      <top/>
      <bottom style="thin">
        <color indexed="64"/>
      </bottom>
      <diagonal/>
    </border>
    <border>
      <left/>
      <right style="thin">
        <color auto="1"/>
      </right>
      <top style="thin">
        <color auto="1"/>
      </top>
      <bottom style="thin">
        <color indexed="64"/>
      </bottom>
      <diagonal/>
    </border>
    <border>
      <left style="thin">
        <color auto="1"/>
      </left>
      <right style="thin">
        <color auto="1"/>
      </right>
      <top style="thin">
        <color indexed="64"/>
      </top>
      <bottom style="thin">
        <color auto="1"/>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thin">
        <color auto="1"/>
      </left>
      <right style="thin">
        <color indexed="64"/>
      </right>
      <top style="thin">
        <color indexed="64"/>
      </top>
      <bottom style="thin">
        <color auto="1"/>
      </bottom>
      <diagonal/>
    </border>
    <border>
      <left style="thin">
        <color auto="1"/>
      </left>
      <right style="thin">
        <color indexed="64"/>
      </right>
      <top style="thin">
        <color auto="1"/>
      </top>
      <bottom style="thin">
        <color auto="1"/>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theme="2" tint="-0.5"/>
      </top>
      <bottom style="thin">
        <color theme="2" tint="-0.5"/>
      </bottom>
      <diagonal/>
    </border>
    <border>
      <left/>
      <right/>
      <top/>
      <bottom style="thin">
        <color theme="2" tint="-0.5"/>
      </bottom>
      <diagonal/>
    </border>
    <border>
      <left style="thin">
        <color theme="2" tint="-0.5"/>
      </left>
      <right/>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thin">
        <color theme="2" tint="-0.5"/>
      </right>
      <top style="thin">
        <color theme="2" tint="-0.5"/>
      </top>
      <bottom style="thin">
        <color theme="2" tint="-0.5"/>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thin">
        <color indexed="64"/>
      </left>
      <right style="thin">
        <color indexed="64"/>
      </right>
      <top/>
      <bottom style="thin">
        <color theme="1"/>
      </bottom>
      <diagonal/>
    </border>
    <border>
      <left style="thin">
        <color theme="1"/>
      </left>
      <right style="thin">
        <color theme="1"/>
      </right>
      <top style="thin">
        <color theme="1"/>
      </top>
      <bottom style="thin">
        <color theme="1"/>
      </bottom>
      <diagonal/>
    </border>
    <border>
      <left style="thin">
        <color auto="1"/>
      </left>
      <right/>
      <top style="thin">
        <color theme="1"/>
      </top>
      <bottom style="thin">
        <color theme="1"/>
      </bottom>
      <diagonal/>
    </border>
    <border>
      <left/>
      <right/>
      <top style="thin">
        <color theme="1"/>
      </top>
      <bottom style="thin">
        <color theme="1"/>
      </bottom>
      <diagonal/>
    </border>
    <border>
      <left style="thin">
        <color indexed="64"/>
      </left>
      <right/>
      <top/>
      <bottom style="thin">
        <color theme="1"/>
      </bottom>
      <diagonal/>
    </border>
    <border>
      <left/>
      <right/>
      <top/>
      <bottom style="thin">
        <color auto="1"/>
      </bottom>
      <diagonal/>
    </border>
    <border>
      <left style="thin">
        <color theme="1"/>
      </left>
      <right style="thin">
        <color theme="1"/>
      </right>
      <top/>
      <bottom style="thin">
        <color theme="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auto="1"/>
      </left>
      <right/>
      <top style="medium">
        <color indexed="64"/>
      </top>
      <bottom style="thin">
        <color indexed="64"/>
      </bottom>
      <diagonal/>
    </border>
    <border diagonalUp="1">
      <left style="thin">
        <color auto="1"/>
      </left>
      <right style="thin">
        <color auto="1"/>
      </right>
      <top style="thin">
        <color auto="1"/>
      </top>
      <bottom style="thin">
        <color auto="1"/>
      </bottom>
      <diagonal style="thin">
        <color auto="1"/>
      </diagonal>
    </border>
    <border>
      <left/>
      <right style="medium">
        <color indexed="64"/>
      </right>
      <top style="medium">
        <color indexed="64"/>
      </top>
      <bottom style="medium">
        <color indexed="64"/>
      </bottom>
      <diagonal/>
    </border>
    <border diagonalUp="1">
      <left style="thin">
        <color theme="1"/>
      </left>
      <right style="thin">
        <color theme="1"/>
      </right>
      <top/>
      <bottom style="thin">
        <color theme="1"/>
      </bottom>
      <diagonal style="thin">
        <color theme="1"/>
      </diagonal>
    </border>
    <border diagonalUp="1">
      <left style="thin">
        <color theme="1"/>
      </left>
      <right style="thin">
        <color theme="1"/>
      </right>
      <top style="thin">
        <color theme="1"/>
      </top>
      <bottom style="thin">
        <color theme="1"/>
      </bottom>
      <diagonal style="thin">
        <color theme="1"/>
      </diagonal>
    </border>
    <border>
      <left style="thin">
        <color theme="1"/>
      </left>
      <right style="thin">
        <color theme="1"/>
      </right>
      <top style="medium">
        <color indexed="64"/>
      </top>
      <bottom style="thin">
        <color indexed="64"/>
      </bottom>
      <diagonal/>
    </border>
    <border>
      <left style="thin">
        <color auto="1"/>
      </left>
      <right style="medium">
        <color indexed="64"/>
      </right>
      <top style="thin">
        <color auto="1"/>
      </top>
      <bottom style="thin">
        <color auto="1"/>
      </bottom>
      <diagonal/>
    </border>
    <border>
      <left style="thin">
        <color indexed="64"/>
      </left>
      <right style="medium">
        <color indexed="64"/>
      </right>
      <top style="thin">
        <color indexed="64"/>
      </top>
      <bottom style="medium">
        <color indexed="64"/>
      </bottom>
      <diagonal/>
    </border>
    <border diagonalUp="1">
      <left style="thin">
        <color theme="1"/>
      </left>
      <right style="medium">
        <color indexed="64"/>
      </right>
      <top/>
      <bottom style="thin">
        <color theme="1"/>
      </bottom>
      <diagonal style="thin">
        <color theme="1"/>
      </diagonal>
    </border>
    <border diagonalUp="1">
      <left style="thin">
        <color theme="1"/>
      </left>
      <right style="medium">
        <color indexed="64"/>
      </right>
      <top style="thin">
        <color theme="1"/>
      </top>
      <bottom style="thin">
        <color theme="1"/>
      </bottom>
      <diagonal style="thin">
        <color theme="1"/>
      </diagonal>
    </border>
    <border>
      <left style="thin">
        <color theme="1"/>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theme="1"/>
      </right>
      <top/>
      <bottom style="thin">
        <color theme="1"/>
      </bottom>
      <diagonal/>
    </border>
    <border>
      <left style="medium">
        <color indexed="64"/>
      </left>
      <right style="thin">
        <color theme="1"/>
      </right>
      <top style="thin">
        <color theme="1"/>
      </top>
      <bottom style="thin">
        <color theme="1"/>
      </bottom>
      <diagonal/>
    </border>
    <border>
      <left style="medium">
        <color indexed="64"/>
      </left>
      <right style="thin">
        <color theme="1"/>
      </right>
      <top style="medium">
        <color indexed="64"/>
      </top>
      <bottom style="thin">
        <color indexed="64"/>
      </bottom>
      <diagonal/>
    </border>
    <border diagonalUp="1">
      <left style="thin">
        <color auto="1"/>
      </left>
      <right/>
      <top style="thin">
        <color auto="1"/>
      </top>
      <bottom style="thin">
        <color auto="1"/>
      </bottom>
      <diagonal style="thin">
        <color auto="1"/>
      </diagonal>
    </border>
    <border diagonalUp="1">
      <left style="thin">
        <color theme="1"/>
      </left>
      <right style="thin">
        <color theme="1"/>
      </right>
      <top style="medium">
        <color indexed="64"/>
      </top>
      <bottom style="thin">
        <color indexed="64"/>
      </bottom>
      <diagonal style="thin">
        <color indexed="64"/>
      </diagonal>
    </border>
    <border diagonalUp="1">
      <left/>
      <right style="thin">
        <color auto="1"/>
      </right>
      <top style="thin">
        <color auto="1"/>
      </top>
      <bottom style="thin">
        <color auto="1"/>
      </bottom>
      <diagonal style="thin">
        <color auto="1"/>
      </diagonal>
    </border>
    <border>
      <left style="thin">
        <color indexed="64"/>
      </left>
      <right/>
      <top style="thin">
        <color indexed="64"/>
      </top>
      <bottom style="medium">
        <color indexed="64"/>
      </bottom>
      <diagonal/>
    </border>
    <border>
      <left style="thin">
        <color theme="1"/>
      </left>
      <right/>
      <top/>
      <bottom style="thin">
        <color theme="1"/>
      </bottom>
      <diagonal/>
    </border>
    <border>
      <left style="thin">
        <color theme="1"/>
      </left>
      <right/>
      <top style="thin">
        <color theme="1"/>
      </top>
      <bottom style="thin">
        <color theme="1"/>
      </bottom>
      <diagonal/>
    </border>
    <border>
      <left style="thin">
        <color theme="1"/>
      </left>
      <right/>
      <top style="medium">
        <color indexed="64"/>
      </top>
      <bottom style="thin">
        <color indexed="64"/>
      </bottom>
      <diagonal/>
    </border>
    <border>
      <left style="thin">
        <color theme="1"/>
      </left>
      <right style="thin">
        <color indexed="64"/>
      </right>
      <top/>
      <bottom style="thin">
        <color theme="1"/>
      </bottom>
      <diagonal/>
    </border>
    <border>
      <left style="thin">
        <color theme="1"/>
      </left>
      <right style="thin">
        <color indexed="64"/>
      </right>
      <top style="thin">
        <color theme="1"/>
      </top>
      <bottom style="thin">
        <color theme="1"/>
      </bottom>
      <diagonal/>
    </border>
    <border>
      <left style="thin">
        <color theme="1"/>
      </left>
      <right style="thin">
        <color indexed="64"/>
      </right>
      <top style="medium">
        <color indexed="64"/>
      </top>
      <bottom style="thin">
        <color indexed="64"/>
      </bottom>
      <diagonal/>
    </border>
    <border>
      <left style="medium">
        <color indexed="64"/>
      </left>
      <right/>
      <top style="medium">
        <color indexed="64"/>
      </top>
      <bottom/>
      <diagonal/>
    </border>
    <border>
      <left style="medium">
        <color auto="1"/>
      </left>
      <right/>
      <top/>
      <bottom style="medium">
        <color auto="1"/>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auto="1"/>
      </right>
      <top style="thin">
        <color auto="1"/>
      </top>
      <bottom style="thin">
        <color auto="1"/>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auto="1"/>
      </left>
      <right/>
      <top style="thin">
        <color auto="1"/>
      </top>
      <bottom style="medium">
        <color indexed="64"/>
      </bottom>
      <diagonal style="thin">
        <color auto="1"/>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auto="1"/>
      </top>
      <bottom style="thin">
        <color auto="1"/>
      </bottom>
      <diagonal/>
    </border>
    <border diagonalUp="1">
      <left style="thin">
        <color auto="1"/>
      </left>
      <right style="medium">
        <color indexed="64"/>
      </right>
      <top style="thin">
        <color auto="1"/>
      </top>
      <bottom style="medium">
        <color indexed="64"/>
      </bottom>
      <diagonal style="thin">
        <color auto="1"/>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indexed="64"/>
      </top>
      <bottom/>
      <diagonal/>
    </border>
    <border diagonalUp="1">
      <left style="medium">
        <color indexed="64"/>
      </left>
      <right style="medium">
        <color indexed="64"/>
      </right>
      <top style="thin">
        <color auto="1"/>
      </top>
      <bottom style="medium">
        <color indexed="64"/>
      </bottom>
      <diagonal style="thin">
        <color auto="1"/>
      </diagonal>
    </border>
    <border diagonalDown="1">
      <left/>
      <right/>
      <top style="thin">
        <color indexed="64"/>
      </top>
      <bottom/>
      <diagonal style="thin">
        <color auto="1"/>
      </diagonal>
    </border>
    <border diagonalDown="1">
      <left/>
      <right/>
      <top/>
      <bottom/>
      <diagonal style="thin">
        <color auto="1"/>
      </diagonal>
    </border>
    <border diagonalDown="1">
      <left/>
      <right/>
      <top/>
      <bottom style="thin">
        <color indexed="64"/>
      </bottom>
      <diagonal style="thin">
        <color auto="1"/>
      </diagonal>
    </border>
    <border diagonalDown="1">
      <left/>
      <right style="thin">
        <color indexed="64"/>
      </right>
      <top/>
      <bottom/>
      <diagonal style="thin">
        <color auto="1"/>
      </diagonal>
    </border>
    <border diagonalDown="1">
      <left/>
      <right style="thin">
        <color indexed="64"/>
      </right>
      <top/>
      <bottom style="thin">
        <color indexed="64"/>
      </bottom>
      <diagonal style="thin">
        <color auto="1"/>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double">
        <color indexed="64"/>
      </bottom>
      <diagonal/>
    </border>
    <border>
      <left style="thin">
        <color indexed="64"/>
      </left>
      <right/>
      <top style="double">
        <color indexed="64"/>
      </top>
      <bottom/>
      <diagonal/>
    </border>
    <border>
      <left/>
      <right style="thin">
        <color auto="1"/>
      </right>
      <top style="double">
        <color indexed="64"/>
      </top>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s>
  <cellStyleXfs count="26">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2" fillId="0" borderId="0"/>
    <xf numFmtId="0" fontId="2" fillId="0" borderId="0">
      <alignment vertical="center"/>
    </xf>
    <xf numFmtId="0" fontId="1" fillId="0" borderId="0">
      <alignment vertical="center"/>
    </xf>
    <xf numFmtId="0" fontId="2" fillId="0" borderId="0"/>
    <xf numFmtId="0" fontId="3" fillId="0" borderId="0">
      <alignment vertical="center"/>
    </xf>
    <xf numFmtId="0" fontId="4" fillId="0" borderId="0"/>
    <xf numFmtId="0" fontId="2" fillId="0" borderId="0">
      <alignment vertical="center"/>
    </xf>
    <xf numFmtId="0" fontId="1" fillId="0" borderId="0"/>
    <xf numFmtId="0" fontId="2" fillId="0" borderId="0">
      <alignment vertical="center"/>
    </xf>
    <xf numFmtId="0" fontId="2" fillId="0" borderId="0">
      <alignment vertical="center"/>
    </xf>
    <xf numFmtId="0" fontId="5"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alignment vertical="center"/>
    </xf>
    <xf numFmtId="0" fontId="1" fillId="0" borderId="0"/>
    <xf numFmtId="0" fontId="1" fillId="0" borderId="0"/>
    <xf numFmtId="0" fontId="1" fillId="0" borderId="0"/>
    <xf numFmtId="0" fontId="20" fillId="0" borderId="0" applyNumberFormat="0" applyFill="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299">
    <xf numFmtId="0" fontId="0" fillId="0" borderId="0" xfId="0">
      <alignment vertical="center"/>
    </xf>
    <xf numFmtId="0" fontId="8" fillId="0" borderId="0" xfId="0" applyFont="1">
      <alignment vertical="center"/>
    </xf>
    <xf numFmtId="0" fontId="8" fillId="2" borderId="0" xfId="0" applyFont="1" applyFill="1">
      <alignment vertical="center"/>
    </xf>
    <xf numFmtId="0" fontId="9" fillId="0" borderId="0" xfId="0" applyFont="1">
      <alignment vertical="center"/>
    </xf>
    <xf numFmtId="0" fontId="10" fillId="3" borderId="0" xfId="0" applyFont="1" applyFill="1">
      <alignment vertical="center"/>
    </xf>
    <xf numFmtId="0" fontId="8" fillId="0" borderId="0" xfId="0" applyFont="1" applyBorder="1">
      <alignment vertical="center"/>
    </xf>
    <xf numFmtId="0" fontId="10" fillId="3" borderId="0" xfId="0" applyFont="1" applyFill="1" applyBorder="1">
      <alignment vertical="center"/>
    </xf>
    <xf numFmtId="0" fontId="10" fillId="2" borderId="0" xfId="0" applyFont="1" applyFill="1" applyBorder="1">
      <alignment vertical="center"/>
    </xf>
    <xf numFmtId="0" fontId="10" fillId="0" borderId="0" xfId="0" applyFont="1" applyFill="1" applyBorder="1">
      <alignment vertical="center"/>
    </xf>
    <xf numFmtId="0" fontId="8" fillId="0" borderId="0" xfId="0" applyFont="1" applyBorder="1" applyAlignment="1">
      <alignment horizontal="left" vertical="center"/>
    </xf>
    <xf numFmtId="0" fontId="8"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0" fontId="8" fillId="3" borderId="0" xfId="0" applyFont="1" applyFill="1" applyBorder="1">
      <alignment vertical="center"/>
    </xf>
    <xf numFmtId="0" fontId="11" fillId="0" borderId="0" xfId="0" applyFont="1" applyBorder="1" applyAlignment="1">
      <alignment vertical="center" wrapText="1"/>
    </xf>
    <xf numFmtId="0" fontId="12" fillId="4" borderId="0" xfId="0" applyFont="1" applyFill="1" applyBorder="1" applyAlignment="1">
      <alignment vertical="center" wrapText="1"/>
    </xf>
    <xf numFmtId="0" fontId="13" fillId="0" borderId="0" xfId="0" applyFont="1" applyFill="1" applyBorder="1" applyAlignment="1">
      <alignment vertical="center" wrapText="1"/>
    </xf>
    <xf numFmtId="0" fontId="14" fillId="5" borderId="0" xfId="0" applyFont="1" applyFill="1" applyBorder="1" applyAlignment="1">
      <alignment vertical="center" wrapText="1"/>
    </xf>
    <xf numFmtId="0" fontId="14" fillId="6" borderId="0" xfId="0" applyFont="1" applyFill="1" applyBorder="1" applyAlignment="1">
      <alignment horizontal="left" vertical="center" wrapText="1"/>
    </xf>
    <xf numFmtId="0" fontId="14" fillId="7" borderId="0" xfId="0" applyFont="1" applyFill="1" applyBorder="1" applyAlignment="1">
      <alignment vertical="center" wrapText="1"/>
    </xf>
    <xf numFmtId="0" fontId="11" fillId="2" borderId="0" xfId="0" applyFont="1" applyFill="1" applyBorder="1" applyAlignment="1">
      <alignment vertical="center" wrapText="1"/>
    </xf>
    <xf numFmtId="0" fontId="11" fillId="0" borderId="0" xfId="0" applyFont="1" applyBorder="1" applyAlignment="1">
      <alignment horizontal="left" vertical="center" wrapText="1"/>
    </xf>
    <xf numFmtId="0" fontId="15" fillId="8" borderId="4" xfId="0" applyFont="1" applyFill="1" applyBorder="1" applyAlignment="1">
      <alignment horizontal="center" vertical="center"/>
    </xf>
    <xf numFmtId="0" fontId="15" fillId="0" borderId="5" xfId="0" applyFont="1" applyFill="1" applyBorder="1" applyAlignment="1">
      <alignment horizontal="left" vertical="center"/>
    </xf>
    <xf numFmtId="0" fontId="15" fillId="0" borderId="6" xfId="0" applyFont="1" applyFill="1" applyBorder="1" applyAlignment="1">
      <alignment horizontal="left" vertical="center"/>
    </xf>
    <xf numFmtId="0" fontId="15" fillId="0" borderId="7" xfId="0" applyFont="1" applyFill="1" applyBorder="1" applyAlignment="1">
      <alignment horizontal="center" vertical="center"/>
    </xf>
    <xf numFmtId="0" fontId="16" fillId="0" borderId="7" xfId="0" applyFont="1" applyBorder="1">
      <alignment vertical="center"/>
    </xf>
    <xf numFmtId="0" fontId="16" fillId="0" borderId="8" xfId="0" applyFont="1" applyBorder="1">
      <alignment vertical="center"/>
    </xf>
    <xf numFmtId="0" fontId="16" fillId="0" borderId="0" xfId="0" applyFont="1" applyBorder="1">
      <alignment vertical="center"/>
    </xf>
    <xf numFmtId="0" fontId="15" fillId="8" borderId="9" xfId="0" applyFont="1" applyFill="1" applyBorder="1" applyAlignment="1">
      <alignment horizontal="center" vertical="center"/>
    </xf>
    <xf numFmtId="0" fontId="16" fillId="0" borderId="5" xfId="0" applyFont="1" applyBorder="1" applyAlignment="1">
      <alignment vertical="center"/>
    </xf>
    <xf numFmtId="0" fontId="16" fillId="0" borderId="6" xfId="0" applyFont="1" applyBorder="1" applyAlignment="1">
      <alignment vertical="center"/>
    </xf>
    <xf numFmtId="0" fontId="16" fillId="0" borderId="10" xfId="0" applyFont="1" applyBorder="1" applyAlignment="1">
      <alignment vertical="center"/>
    </xf>
    <xf numFmtId="0" fontId="8" fillId="0" borderId="11" xfId="0" applyFont="1" applyBorder="1">
      <alignment vertical="center"/>
    </xf>
    <xf numFmtId="0" fontId="8" fillId="0" borderId="12" xfId="0" applyFont="1" applyBorder="1">
      <alignment vertical="center"/>
    </xf>
    <xf numFmtId="0" fontId="8" fillId="0" borderId="13" xfId="0" applyFont="1" applyBorder="1">
      <alignment vertical="center"/>
    </xf>
    <xf numFmtId="0" fontId="17" fillId="4" borderId="0" xfId="0" applyFont="1" applyFill="1" applyBorder="1" applyAlignment="1">
      <alignment vertical="center" wrapText="1"/>
    </xf>
    <xf numFmtId="0" fontId="8" fillId="3" borderId="0" xfId="0" applyFont="1" applyFill="1">
      <alignment vertical="center"/>
    </xf>
    <xf numFmtId="0" fontId="15" fillId="8" borderId="14" xfId="0" applyFont="1" applyFill="1" applyBorder="1" applyAlignment="1">
      <alignment horizontal="center" vertical="center"/>
    </xf>
    <xf numFmtId="0" fontId="15" fillId="0" borderId="15" xfId="0" applyFont="1" applyFill="1" applyBorder="1" applyAlignment="1">
      <alignment horizontal="left" vertical="center"/>
    </xf>
    <xf numFmtId="0" fontId="15" fillId="0" borderId="16" xfId="0" applyFont="1" applyFill="1" applyBorder="1" applyAlignment="1">
      <alignment horizontal="left" vertical="center"/>
    </xf>
    <xf numFmtId="0" fontId="15" fillId="0" borderId="17" xfId="0" applyFont="1" applyFill="1" applyBorder="1" applyAlignment="1">
      <alignment horizontal="left" vertical="center" wrapText="1"/>
    </xf>
    <xf numFmtId="0" fontId="16" fillId="0" borderId="17" xfId="0" applyFont="1" applyBorder="1">
      <alignment vertical="center"/>
    </xf>
    <xf numFmtId="0" fontId="16" fillId="0" borderId="18" xfId="0" applyFont="1" applyBorder="1">
      <alignment vertical="center"/>
    </xf>
    <xf numFmtId="0" fontId="16" fillId="0" borderId="19" xfId="0" applyFont="1" applyBorder="1">
      <alignment vertical="center"/>
    </xf>
    <xf numFmtId="0" fontId="15" fillId="8" borderId="20" xfId="0" applyFont="1" applyFill="1" applyBorder="1" applyAlignment="1">
      <alignment horizontal="center" vertical="center"/>
    </xf>
    <xf numFmtId="0" fontId="16" fillId="0" borderId="21"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8" fillId="5" borderId="22" xfId="0" applyFont="1" applyFill="1" applyBorder="1">
      <alignment vertical="center"/>
    </xf>
    <xf numFmtId="0" fontId="8" fillId="5" borderId="12" xfId="0" applyFont="1" applyFill="1" applyBorder="1">
      <alignment vertical="center"/>
    </xf>
    <xf numFmtId="0" fontId="8" fillId="5" borderId="23" xfId="0" applyFont="1" applyFill="1" applyBorder="1" applyProtection="1">
      <alignment vertical="center"/>
      <protection locked="0"/>
    </xf>
    <xf numFmtId="0" fontId="8" fillId="5" borderId="24" xfId="0" applyFont="1" applyFill="1" applyBorder="1" applyProtection="1">
      <alignment vertical="center"/>
      <protection locked="0"/>
    </xf>
    <xf numFmtId="0" fontId="15" fillId="8" borderId="25" xfId="0" applyFont="1" applyFill="1" applyBorder="1" applyAlignment="1">
      <alignment horizontal="center" vertical="center"/>
    </xf>
    <xf numFmtId="0" fontId="15" fillId="0" borderId="5" xfId="0" applyFont="1" applyFill="1" applyBorder="1" applyAlignment="1">
      <alignment horizontal="left" vertical="center" wrapText="1"/>
    </xf>
    <xf numFmtId="0" fontId="15" fillId="0" borderId="10"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16" fillId="0" borderId="9" xfId="0" applyFont="1" applyBorder="1" applyAlignment="1">
      <alignment vertical="center" shrinkToFit="1"/>
    </xf>
    <xf numFmtId="0" fontId="16" fillId="0" borderId="9" xfId="0" applyFont="1" applyBorder="1" applyAlignment="1">
      <alignment horizontal="center" vertical="center" shrinkToFit="1"/>
    </xf>
    <xf numFmtId="0" fontId="16" fillId="0" borderId="9" xfId="0" applyFont="1" applyBorder="1" applyAlignment="1">
      <alignment horizontal="left" vertical="center" wrapText="1"/>
    </xf>
    <xf numFmtId="0" fontId="16" fillId="0" borderId="26" xfId="0" applyFont="1" applyBorder="1" applyAlignment="1">
      <alignment horizontal="left" vertical="center" shrinkToFit="1"/>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16" fillId="0" borderId="10" xfId="0" applyFont="1" applyBorder="1" applyAlignment="1">
      <alignment horizontal="left" vertical="center" wrapText="1"/>
    </xf>
    <xf numFmtId="0" fontId="11" fillId="0" borderId="22" xfId="0" applyFont="1" applyBorder="1" applyAlignment="1">
      <alignment horizontal="left" vertical="center"/>
    </xf>
    <xf numFmtId="0" fontId="11" fillId="0" borderId="0" xfId="0" applyFont="1" applyBorder="1" applyAlignment="1">
      <alignment horizontal="left" vertical="center"/>
    </xf>
    <xf numFmtId="0" fontId="15" fillId="0" borderId="15" xfId="0" applyFont="1" applyFill="1" applyBorder="1" applyAlignment="1">
      <alignment horizontal="left" vertical="center" wrapText="1"/>
    </xf>
    <xf numFmtId="0" fontId="15" fillId="0" borderId="27" xfId="0" applyFont="1" applyFill="1" applyBorder="1" applyAlignment="1">
      <alignment horizontal="left" vertical="center" wrapText="1"/>
    </xf>
    <xf numFmtId="0" fontId="15" fillId="0" borderId="20" xfId="0" applyFont="1" applyFill="1" applyBorder="1" applyAlignment="1">
      <alignment horizontal="left" vertical="center" wrapText="1"/>
    </xf>
    <xf numFmtId="0" fontId="16" fillId="0" borderId="20" xfId="0" applyFont="1" applyBorder="1" applyAlignment="1">
      <alignment vertical="center" shrinkToFit="1"/>
    </xf>
    <xf numFmtId="0" fontId="16" fillId="0" borderId="20" xfId="0" applyFont="1" applyBorder="1" applyAlignment="1">
      <alignment horizontal="center" vertical="center" shrinkToFit="1"/>
    </xf>
    <xf numFmtId="0" fontId="16" fillId="0" borderId="20" xfId="0" applyFont="1" applyBorder="1" applyAlignment="1">
      <alignment horizontal="left" vertical="center" wrapText="1"/>
    </xf>
    <xf numFmtId="0" fontId="16" fillId="0" borderId="28" xfId="0" applyFont="1" applyBorder="1" applyAlignment="1">
      <alignment horizontal="left" vertical="center" shrinkToFit="1"/>
    </xf>
    <xf numFmtId="0" fontId="16" fillId="0" borderId="15" xfId="0" applyFont="1" applyBorder="1" applyAlignment="1">
      <alignment horizontal="left" vertical="center" wrapText="1"/>
    </xf>
    <xf numFmtId="0" fontId="16" fillId="0" borderId="16" xfId="0" applyFont="1" applyBorder="1" applyAlignment="1">
      <alignment horizontal="left" vertical="center" wrapText="1"/>
    </xf>
    <xf numFmtId="0" fontId="16" fillId="0" borderId="27" xfId="0" applyFont="1" applyBorder="1" applyAlignment="1">
      <alignment horizontal="left" vertical="center" wrapText="1"/>
    </xf>
    <xf numFmtId="0" fontId="15" fillId="8" borderId="29" xfId="0" applyFont="1" applyFill="1" applyBorder="1" applyAlignment="1">
      <alignment horizontal="center" vertical="center" shrinkToFit="1"/>
    </xf>
    <xf numFmtId="0" fontId="16" fillId="0" borderId="17" xfId="0" applyFont="1" applyBorder="1" applyAlignment="1">
      <alignment horizontal="center" vertical="center" wrapText="1"/>
    </xf>
    <xf numFmtId="0" fontId="18" fillId="0" borderId="21" xfId="0" applyFont="1" applyBorder="1" applyAlignment="1">
      <alignment horizontal="center" vertical="center" wrapText="1"/>
    </xf>
    <xf numFmtId="0" fontId="16" fillId="0" borderId="19" xfId="0" applyFont="1" applyBorder="1" applyAlignment="1">
      <alignment horizontal="center" vertical="center" wrapText="1"/>
    </xf>
    <xf numFmtId="0" fontId="15" fillId="8" borderId="17" xfId="0" applyFont="1" applyFill="1" applyBorder="1" applyAlignment="1">
      <alignment horizontal="center" vertical="center" shrinkToFit="1"/>
    </xf>
    <xf numFmtId="0" fontId="16" fillId="0" borderId="21" xfId="0" applyFont="1" applyBorder="1" applyAlignment="1">
      <alignment horizontal="center" vertical="center" wrapText="1"/>
    </xf>
    <xf numFmtId="0" fontId="18" fillId="0" borderId="17" xfId="0" applyFont="1" applyBorder="1" applyAlignment="1">
      <alignment horizontal="center" vertical="center" wrapText="1"/>
    </xf>
    <xf numFmtId="0" fontId="11" fillId="0" borderId="30" xfId="0" applyFont="1" applyBorder="1" applyAlignment="1">
      <alignment horizontal="left" vertical="center"/>
    </xf>
    <xf numFmtId="0" fontId="11" fillId="0" borderId="31" xfId="0" applyFont="1" applyBorder="1" applyAlignment="1">
      <alignment horizontal="left" vertical="center"/>
    </xf>
    <xf numFmtId="0" fontId="8" fillId="5" borderId="32" xfId="0" applyFont="1" applyFill="1" applyBorder="1" applyProtection="1">
      <alignment vertical="center"/>
      <protection locked="0"/>
    </xf>
    <xf numFmtId="0" fontId="8" fillId="0" borderId="31" xfId="0" applyFont="1" applyBorder="1">
      <alignment vertical="center"/>
    </xf>
    <xf numFmtId="0" fontId="8" fillId="5" borderId="33" xfId="0" applyFont="1" applyFill="1" applyBorder="1" applyProtection="1">
      <alignment vertical="center"/>
      <protection locked="0"/>
    </xf>
    <xf numFmtId="0" fontId="19" fillId="9" borderId="34" xfId="0" applyFont="1" applyFill="1" applyBorder="1" applyAlignment="1">
      <alignment horizontal="center" vertical="center"/>
    </xf>
    <xf numFmtId="0" fontId="21" fillId="0" borderId="35" xfId="23" applyFont="1" applyFill="1" applyBorder="1" applyAlignment="1" applyProtection="1">
      <alignment horizontal="left" vertical="center"/>
      <protection locked="0"/>
    </xf>
    <xf numFmtId="0" fontId="21" fillId="0" borderId="35" xfId="23" applyFont="1" applyBorder="1" applyAlignment="1" applyProtection="1">
      <alignment vertical="center" wrapText="1"/>
      <protection locked="0"/>
    </xf>
    <xf numFmtId="0" fontId="21" fillId="4" borderId="8" xfId="23" applyFont="1" applyFill="1" applyBorder="1" applyAlignment="1" applyProtection="1">
      <alignment vertical="center" wrapText="1"/>
      <protection locked="0"/>
    </xf>
    <xf numFmtId="0" fontId="21" fillId="0" borderId="18" xfId="23" applyFont="1" applyBorder="1" applyAlignment="1" applyProtection="1">
      <alignment vertical="center" wrapText="1"/>
      <protection locked="0"/>
    </xf>
    <xf numFmtId="0" fontId="16" fillId="0" borderId="0" xfId="0" applyFont="1" applyBorder="1" applyAlignment="1">
      <alignment vertical="center" wrapText="1"/>
    </xf>
    <xf numFmtId="0" fontId="19" fillId="9" borderId="17" xfId="0" applyFont="1" applyFill="1" applyBorder="1" applyAlignment="1">
      <alignment horizontal="center" vertical="center"/>
    </xf>
    <xf numFmtId="0" fontId="21" fillId="0" borderId="21" xfId="23" applyFont="1" applyBorder="1" applyProtection="1">
      <alignment vertical="center"/>
      <protection locked="0"/>
    </xf>
    <xf numFmtId="0" fontId="21" fillId="0" borderId="17" xfId="23" applyFont="1" applyBorder="1" applyProtection="1">
      <alignment vertical="center"/>
      <protection locked="0"/>
    </xf>
    <xf numFmtId="0" fontId="8" fillId="2" borderId="0" xfId="0" applyFont="1" applyFill="1" applyBorder="1">
      <alignment vertical="center"/>
    </xf>
    <xf numFmtId="0" fontId="8" fillId="0" borderId="0" xfId="0" applyFont="1" applyBorder="1" applyAlignment="1">
      <alignment vertical="center"/>
    </xf>
    <xf numFmtId="0" fontId="8" fillId="3" borderId="0" xfId="0" applyFont="1" applyFill="1" applyAlignment="1">
      <alignment vertical="center"/>
    </xf>
    <xf numFmtId="0" fontId="8" fillId="2" borderId="0" xfId="0" applyFont="1" applyFill="1" applyAlignment="1">
      <alignment vertical="center"/>
    </xf>
    <xf numFmtId="0" fontId="22" fillId="0" borderId="0" xfId="0" applyFont="1">
      <alignment vertical="center"/>
    </xf>
    <xf numFmtId="0" fontId="22" fillId="0" borderId="0" xfId="21" applyFont="1"/>
    <xf numFmtId="0" fontId="23" fillId="0" borderId="0" xfId="0" applyFont="1">
      <alignment vertical="center"/>
    </xf>
    <xf numFmtId="0" fontId="24" fillId="0" borderId="0" xfId="0" applyFont="1" applyAlignment="1">
      <alignment horizontal="left" vertical="center"/>
    </xf>
    <xf numFmtId="0" fontId="22" fillId="0" borderId="0" xfId="0" applyFont="1" applyAlignment="1">
      <alignment horizontal="left" vertical="center"/>
    </xf>
    <xf numFmtId="176" fontId="22" fillId="0" borderId="0" xfId="21" applyNumberFormat="1" applyFont="1" applyFill="1" applyAlignment="1">
      <alignment horizontal="right"/>
    </xf>
    <xf numFmtId="0" fontId="25" fillId="0" borderId="0" xfId="0" applyFont="1" applyAlignment="1">
      <alignment horizontal="center" vertical="center"/>
    </xf>
    <xf numFmtId="0" fontId="26" fillId="0" borderId="0" xfId="0" applyFont="1" applyAlignment="1">
      <alignment horizontal="center" vertical="center"/>
    </xf>
    <xf numFmtId="0" fontId="22" fillId="0" borderId="0" xfId="21" applyFont="1" applyAlignment="1">
      <alignment vertical="center"/>
    </xf>
    <xf numFmtId="0" fontId="23" fillId="0" borderId="0" xfId="0" applyFont="1" applyAlignment="1">
      <alignment vertical="center" wrapText="1"/>
    </xf>
    <xf numFmtId="0" fontId="27" fillId="0" borderId="0" xfId="0" applyFont="1" applyAlignment="1">
      <alignment horizontal="center" vertical="center"/>
    </xf>
    <xf numFmtId="0" fontId="22" fillId="0" borderId="0" xfId="0" applyFont="1" applyAlignment="1">
      <alignment horizontal="left" vertical="center" wrapText="1"/>
    </xf>
    <xf numFmtId="0" fontId="22" fillId="0" borderId="0" xfId="0" applyFont="1" applyAlignment="1">
      <alignment vertical="top"/>
    </xf>
    <xf numFmtId="0" fontId="22" fillId="0" borderId="0" xfId="0" applyFont="1" applyAlignment="1">
      <alignment horizontal="center" vertical="center"/>
    </xf>
    <xf numFmtId="0" fontId="23" fillId="6" borderId="0" xfId="0" applyFont="1" applyFill="1" applyAlignment="1">
      <alignment horizontal="center" vertical="center"/>
    </xf>
    <xf numFmtId="0" fontId="23" fillId="5" borderId="0" xfId="0" applyFont="1" applyFill="1" applyAlignment="1">
      <alignment horizontal="center" vertical="center"/>
    </xf>
    <xf numFmtId="0" fontId="23" fillId="0" borderId="0" xfId="0" applyFont="1" applyAlignment="1">
      <alignment horizontal="center" vertical="center"/>
    </xf>
    <xf numFmtId="0" fontId="23" fillId="0" borderId="0" xfId="0" applyFont="1" applyAlignment="1">
      <alignment horizontal="left" vertical="center" wrapText="1"/>
    </xf>
    <xf numFmtId="0" fontId="23" fillId="0" borderId="0" xfId="0" applyFont="1" applyAlignment="1">
      <alignment horizontal="left" vertical="center"/>
    </xf>
    <xf numFmtId="176" fontId="22" fillId="0" borderId="0" xfId="21" applyNumberFormat="1" applyFont="1"/>
    <xf numFmtId="0" fontId="27" fillId="0" borderId="0" xfId="0" applyFont="1" applyAlignment="1">
      <alignment horizontal="left" vertical="center"/>
    </xf>
    <xf numFmtId="0" fontId="22" fillId="0" borderId="0" xfId="21" applyFont="1" applyAlignment="1">
      <alignment horizontal="left"/>
    </xf>
    <xf numFmtId="0" fontId="27" fillId="0" borderId="0" xfId="0" applyFont="1">
      <alignment vertical="center"/>
    </xf>
    <xf numFmtId="58" fontId="22" fillId="0" borderId="0" xfId="0" applyNumberFormat="1" applyFont="1" applyAlignment="1">
      <alignment horizontal="right"/>
    </xf>
    <xf numFmtId="58" fontId="22" fillId="5" borderId="0" xfId="0" applyNumberFormat="1" applyFont="1" applyFill="1" applyAlignment="1" applyProtection="1">
      <alignment horizontal="right" vertical="center"/>
      <protection locked="0"/>
    </xf>
    <xf numFmtId="0" fontId="27" fillId="7" borderId="0" xfId="0" applyFont="1" applyFill="1" applyAlignment="1">
      <alignment horizontal="right"/>
    </xf>
    <xf numFmtId="0" fontId="22" fillId="7" borderId="0" xfId="0" applyFont="1" applyFill="1" applyAlignment="1">
      <alignment horizontal="right" vertical="center"/>
    </xf>
    <xf numFmtId="0" fontId="22" fillId="0" borderId="0" xfId="0" applyFont="1" applyAlignment="1">
      <alignment vertical="center" wrapText="1"/>
    </xf>
    <xf numFmtId="0" fontId="22" fillId="0" borderId="0" xfId="0" applyFont="1" applyAlignment="1">
      <alignment horizontal="right" vertical="center"/>
    </xf>
    <xf numFmtId="0" fontId="23" fillId="0" borderId="0" xfId="19" applyFont="1" applyAlignment="1">
      <alignment vertical="top"/>
    </xf>
    <xf numFmtId="0" fontId="28" fillId="0" borderId="0" xfId="19" applyFont="1">
      <alignment vertical="center"/>
    </xf>
    <xf numFmtId="0" fontId="29" fillId="0" borderId="0" xfId="19" applyFont="1">
      <alignment vertical="center"/>
    </xf>
    <xf numFmtId="0" fontId="29" fillId="0" borderId="0" xfId="19" applyFont="1" applyAlignment="1">
      <alignment vertical="center" wrapText="1"/>
    </xf>
    <xf numFmtId="0" fontId="30" fillId="5" borderId="0" xfId="19" applyFont="1" applyFill="1" applyAlignment="1">
      <alignment horizontal="left" vertical="center" wrapText="1"/>
    </xf>
    <xf numFmtId="0" fontId="30" fillId="0" borderId="0" xfId="19" applyFont="1" applyAlignment="1">
      <alignment vertical="center" wrapText="1"/>
    </xf>
    <xf numFmtId="0" fontId="5" fillId="0" borderId="0" xfId="19" applyFont="1" applyAlignment="1">
      <alignment vertical="center" wrapText="1"/>
    </xf>
    <xf numFmtId="0" fontId="0" fillId="0" borderId="0" xfId="0" applyFont="1" applyAlignment="1">
      <alignment vertical="center" wrapText="1"/>
    </xf>
    <xf numFmtId="0" fontId="5" fillId="0" borderId="0" xfId="19" applyFont="1">
      <alignment vertical="center"/>
    </xf>
    <xf numFmtId="0" fontId="23" fillId="0" borderId="5" xfId="19" applyFont="1" applyBorder="1">
      <alignment vertical="center"/>
    </xf>
    <xf numFmtId="0" fontId="23" fillId="6" borderId="5" xfId="19" applyFont="1" applyFill="1" applyBorder="1" applyAlignment="1">
      <alignment horizontal="center" vertical="center"/>
    </xf>
    <xf numFmtId="0" fontId="23" fillId="6" borderId="6" xfId="19" applyFont="1" applyFill="1" applyBorder="1" applyAlignment="1">
      <alignment horizontal="center" vertical="center"/>
    </xf>
    <xf numFmtId="0" fontId="23" fillId="6" borderId="10" xfId="19" applyFont="1" applyFill="1" applyBorder="1" applyAlignment="1">
      <alignment horizontal="center" vertical="center"/>
    </xf>
    <xf numFmtId="0" fontId="23" fillId="5" borderId="9" xfId="19" applyFont="1" applyFill="1" applyBorder="1" applyAlignment="1">
      <alignment horizontal="center" vertical="center"/>
    </xf>
    <xf numFmtId="0" fontId="23" fillId="6" borderId="9" xfId="19" applyFont="1" applyFill="1" applyBorder="1" applyAlignment="1">
      <alignment horizontal="center" vertical="center"/>
    </xf>
    <xf numFmtId="0" fontId="29" fillId="0" borderId="0" xfId="19" applyFont="1" applyAlignment="1">
      <alignment horizontal="left" vertical="center" wrapText="1"/>
    </xf>
    <xf numFmtId="0" fontId="30" fillId="5" borderId="0" xfId="19" applyFont="1" applyFill="1" applyAlignment="1">
      <alignment vertical="center" wrapText="1"/>
    </xf>
    <xf numFmtId="0" fontId="30" fillId="5" borderId="0" xfId="19" applyFont="1" applyFill="1">
      <alignment vertical="center"/>
    </xf>
    <xf numFmtId="0" fontId="23" fillId="0" borderId="36" xfId="19" applyFont="1" applyBorder="1">
      <alignment vertical="center"/>
    </xf>
    <xf numFmtId="0" fontId="23" fillId="6" borderId="15" xfId="19" applyFont="1" applyFill="1" applyBorder="1" applyAlignment="1">
      <alignment horizontal="center" vertical="center"/>
    </xf>
    <xf numFmtId="0" fontId="23" fillId="6" borderId="16" xfId="19" applyFont="1" applyFill="1" applyBorder="1" applyAlignment="1">
      <alignment horizontal="center" vertical="center"/>
    </xf>
    <xf numFmtId="0" fontId="23" fillId="6" borderId="27" xfId="19" applyFont="1" applyFill="1" applyBorder="1" applyAlignment="1">
      <alignment horizontal="center" vertical="center"/>
    </xf>
    <xf numFmtId="0" fontId="23" fillId="5" borderId="20" xfId="19" applyFont="1" applyFill="1" applyBorder="1" applyAlignment="1">
      <alignment horizontal="center" vertical="center"/>
    </xf>
    <xf numFmtId="0" fontId="23" fillId="6" borderId="20" xfId="19" applyFont="1" applyFill="1" applyBorder="1" applyAlignment="1">
      <alignment horizontal="center" vertical="center"/>
    </xf>
    <xf numFmtId="0" fontId="23" fillId="6" borderId="17" xfId="19" applyFont="1" applyFill="1" applyBorder="1" applyAlignment="1">
      <alignment horizontal="center" vertical="center"/>
    </xf>
    <xf numFmtId="0" fontId="23" fillId="0" borderId="17" xfId="19" applyFont="1" applyBorder="1" applyAlignment="1">
      <alignment vertical="top"/>
    </xf>
    <xf numFmtId="0" fontId="29" fillId="0" borderId="17" xfId="19" applyFont="1" applyBorder="1" applyAlignment="1">
      <alignment vertical="center" wrapText="1"/>
    </xf>
    <xf numFmtId="177" fontId="23" fillId="7" borderId="0" xfId="19" applyNumberFormat="1" applyFont="1" applyFill="1" applyAlignment="1">
      <alignment horizontal="right" vertical="center"/>
    </xf>
    <xf numFmtId="0" fontId="23" fillId="7" borderId="0" xfId="19" applyFont="1" applyFill="1" applyAlignment="1">
      <alignment horizontal="right" vertical="center"/>
    </xf>
    <xf numFmtId="0" fontId="23" fillId="0" borderId="15" xfId="19" applyFont="1" applyBorder="1">
      <alignment vertical="center"/>
    </xf>
    <xf numFmtId="0" fontId="15" fillId="0" borderId="0" xfId="0" applyFont="1" applyFill="1" applyAlignment="1">
      <alignment vertical="center"/>
    </xf>
    <xf numFmtId="0" fontId="8" fillId="0" borderId="0" xfId="0" applyFont="1" applyFill="1" applyAlignment="1">
      <alignment horizontal="left" vertical="center"/>
    </xf>
    <xf numFmtId="0" fontId="15" fillId="0" borderId="0" xfId="0" applyFont="1" applyFill="1">
      <alignment vertical="center"/>
    </xf>
    <xf numFmtId="0" fontId="8" fillId="0" borderId="0" xfId="0" applyFont="1" applyFill="1" applyAlignment="1">
      <alignment vertical="center"/>
    </xf>
    <xf numFmtId="0" fontId="8" fillId="0" borderId="0" xfId="0" applyFont="1" applyFill="1" applyAlignment="1">
      <alignment vertical="top"/>
    </xf>
    <xf numFmtId="0" fontId="30"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vertical="center"/>
    </xf>
    <xf numFmtId="0" fontId="22" fillId="0" borderId="0" xfId="0" applyFont="1" applyFill="1" applyAlignment="1">
      <alignment horizontal="left" vertical="center" indent="1"/>
    </xf>
    <xf numFmtId="0" fontId="22" fillId="0" borderId="0" xfId="0" applyFont="1" applyFill="1" applyBorder="1" applyAlignment="1">
      <alignment vertical="center" textRotation="255"/>
    </xf>
    <xf numFmtId="0" fontId="30" fillId="0" borderId="0" xfId="0" applyFont="1" applyFill="1" applyBorder="1" applyAlignment="1">
      <alignment vertical="center" textRotation="255"/>
    </xf>
    <xf numFmtId="0" fontId="5" fillId="0" borderId="0" xfId="0" applyFont="1" applyFill="1" applyBorder="1" applyAlignment="1">
      <alignment vertical="center" textRotation="255"/>
    </xf>
    <xf numFmtId="0" fontId="30" fillId="0" borderId="0" xfId="0" applyFont="1" applyFill="1" applyAlignment="1">
      <alignment vertical="center"/>
    </xf>
    <xf numFmtId="0" fontId="22" fillId="0" borderId="0" xfId="0" applyFont="1" applyFill="1" applyAlignment="1">
      <alignment horizontal="left" vertical="top" indent="1"/>
    </xf>
    <xf numFmtId="0" fontId="31" fillId="0" borderId="0" xfId="0" applyFont="1" applyFill="1" applyAlignment="1">
      <alignment horizontal="center" vertical="center" wrapText="1"/>
    </xf>
    <xf numFmtId="0" fontId="5" fillId="0" borderId="0" xfId="0" applyFont="1" applyFill="1" applyBorder="1" applyAlignment="1">
      <alignment vertical="center"/>
    </xf>
    <xf numFmtId="0" fontId="22" fillId="0" borderId="0" xfId="0" applyFont="1" applyFill="1" applyBorder="1" applyAlignment="1">
      <alignment vertical="center" wrapText="1"/>
    </xf>
    <xf numFmtId="0" fontId="5" fillId="0" borderId="0" xfId="0" applyFont="1" applyFill="1" applyBorder="1" applyAlignment="1">
      <alignment vertical="center" wrapText="1"/>
    </xf>
    <xf numFmtId="0" fontId="5" fillId="8" borderId="37" xfId="0" applyFont="1" applyFill="1" applyBorder="1">
      <alignment vertical="center"/>
    </xf>
    <xf numFmtId="0" fontId="5" fillId="8" borderId="5" xfId="0" applyFont="1" applyFill="1" applyBorder="1" applyAlignment="1">
      <alignment vertical="center" wrapText="1" shrinkToFit="1"/>
    </xf>
    <xf numFmtId="0" fontId="5" fillId="8" borderId="10" xfId="0" applyFont="1" applyFill="1" applyBorder="1" applyAlignment="1">
      <alignment vertical="center" wrapText="1" shrinkToFit="1"/>
    </xf>
    <xf numFmtId="0" fontId="32" fillId="8" borderId="5" xfId="0" applyFont="1" applyFill="1" applyBorder="1" applyAlignment="1">
      <alignment horizontal="center" wrapText="1"/>
    </xf>
    <xf numFmtId="0" fontId="32" fillId="8" borderId="6" xfId="0" applyFont="1" applyFill="1" applyBorder="1" applyAlignment="1">
      <alignment horizontal="center" wrapText="1"/>
    </xf>
    <xf numFmtId="0" fontId="5" fillId="8" borderId="6" xfId="0" applyFont="1" applyFill="1" applyBorder="1" applyAlignment="1">
      <alignment vertical="center" wrapText="1"/>
    </xf>
    <xf numFmtId="0" fontId="5" fillId="8" borderId="21" xfId="0" applyFont="1" applyFill="1" applyBorder="1" applyAlignment="1">
      <alignment horizontal="center" vertical="center" wrapText="1" shrinkToFit="1"/>
    </xf>
    <xf numFmtId="0" fontId="5" fillId="8" borderId="8" xfId="0" applyFont="1" applyFill="1" applyBorder="1" applyAlignment="1">
      <alignment horizontal="center" vertical="center" wrapText="1" shrinkToFit="1"/>
    </xf>
    <xf numFmtId="0" fontId="5" fillId="0" borderId="0" xfId="0" applyFont="1" applyFill="1" applyBorder="1" applyAlignment="1">
      <alignment horizontal="left" vertical="top" wrapText="1"/>
    </xf>
    <xf numFmtId="0" fontId="5" fillId="8" borderId="5" xfId="0" applyFont="1" applyFill="1" applyBorder="1" applyAlignment="1">
      <alignment horizontal="center" vertical="center" wrapText="1" shrinkToFit="1"/>
    </xf>
    <xf numFmtId="0" fontId="5" fillId="8" borderId="6" xfId="0" applyFont="1" applyFill="1" applyBorder="1" applyAlignment="1">
      <alignment horizontal="center" vertical="center" wrapText="1" shrinkToFit="1"/>
    </xf>
    <xf numFmtId="0" fontId="5" fillId="8" borderId="10" xfId="0" applyFont="1" applyFill="1" applyBorder="1" applyAlignment="1">
      <alignment horizontal="center" vertical="center" wrapText="1" shrinkToFit="1"/>
    </xf>
    <xf numFmtId="0" fontId="5" fillId="0" borderId="0" xfId="0" applyFont="1" applyFill="1" applyBorder="1" applyAlignment="1">
      <alignment horizontal="left" vertical="center" wrapText="1" shrinkToFit="1"/>
    </xf>
    <xf numFmtId="0" fontId="30" fillId="0" borderId="0" xfId="0" applyFont="1" applyFill="1" applyAlignment="1">
      <alignment horizontal="left" vertical="center"/>
    </xf>
    <xf numFmtId="0" fontId="30" fillId="0" borderId="0" xfId="0" applyFont="1" applyFill="1" applyAlignment="1">
      <alignment horizontal="left" vertical="top"/>
    </xf>
    <xf numFmtId="0" fontId="30" fillId="0" borderId="0" xfId="0" applyFont="1" applyFill="1" applyAlignment="1">
      <alignment horizontal="left" vertical="top" wrapText="1" indent="1"/>
    </xf>
    <xf numFmtId="0" fontId="5" fillId="8" borderId="17" xfId="0" applyFont="1" applyFill="1" applyBorder="1" applyAlignment="1">
      <alignment horizontal="center" vertical="center" wrapText="1"/>
    </xf>
    <xf numFmtId="178" fontId="5" fillId="0" borderId="6" xfId="0" applyNumberFormat="1" applyFont="1" applyFill="1" applyBorder="1" applyAlignment="1">
      <alignment horizontal="center" vertical="center"/>
    </xf>
    <xf numFmtId="179" fontId="33" fillId="6" borderId="8" xfId="24" applyNumberFormat="1" applyFont="1" applyFill="1" applyBorder="1" applyAlignment="1" applyProtection="1">
      <alignment horizontal="right" vertical="center" shrinkToFit="1"/>
      <protection locked="0"/>
    </xf>
    <xf numFmtId="0" fontId="11" fillId="0" borderId="0" xfId="0" applyFont="1" applyFill="1" applyAlignment="1">
      <alignment horizontal="left" vertical="center"/>
    </xf>
    <xf numFmtId="0" fontId="5" fillId="0" borderId="0" xfId="0" applyFont="1" applyFill="1" applyAlignment="1"/>
    <xf numFmtId="0" fontId="8" fillId="0" borderId="0" xfId="0" applyFont="1" applyFill="1" applyBorder="1" applyAlignment="1">
      <alignment horizontal="center" vertical="center"/>
    </xf>
    <xf numFmtId="0" fontId="31" fillId="0" borderId="0" xfId="0" applyFont="1" applyFill="1" applyAlignment="1">
      <alignment horizontal="center"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11" fillId="0" borderId="0" xfId="0" applyFont="1" applyFill="1" applyAlignment="1">
      <alignment vertical="center"/>
    </xf>
    <xf numFmtId="0" fontId="5" fillId="8" borderId="38" xfId="0" applyFont="1" applyFill="1" applyBorder="1">
      <alignment vertical="center"/>
    </xf>
    <xf numFmtId="0" fontId="5" fillId="8" borderId="15" xfId="0" applyFont="1" applyFill="1" applyBorder="1" applyAlignment="1">
      <alignment vertical="center" wrapText="1" shrinkToFit="1"/>
    </xf>
    <xf numFmtId="0" fontId="5" fillId="8" borderId="27" xfId="0" applyFont="1" applyFill="1" applyBorder="1" applyAlignment="1">
      <alignment vertical="center" wrapText="1" shrinkToFit="1"/>
    </xf>
    <xf numFmtId="0" fontId="32" fillId="8" borderId="15" xfId="0" applyFont="1" applyFill="1" applyBorder="1" applyAlignment="1">
      <alignment horizontal="center" wrapText="1"/>
    </xf>
    <xf numFmtId="0" fontId="32" fillId="8" borderId="16" xfId="0" applyFont="1" applyFill="1" applyBorder="1" applyAlignment="1">
      <alignment horizontal="center" wrapText="1"/>
    </xf>
    <xf numFmtId="0" fontId="5" fillId="8" borderId="21" xfId="0" applyFont="1" applyFill="1" applyBorder="1" applyAlignment="1">
      <alignment vertical="center" wrapText="1"/>
    </xf>
    <xf numFmtId="0" fontId="5" fillId="8" borderId="8" xfId="0" applyFont="1" applyFill="1" applyBorder="1" applyAlignment="1">
      <alignment vertical="center" wrapText="1"/>
    </xf>
    <xf numFmtId="0" fontId="5" fillId="8" borderId="21" xfId="0" applyFont="1" applyFill="1" applyBorder="1" applyAlignment="1">
      <alignment horizontal="center" vertical="center" wrapText="1"/>
    </xf>
    <xf numFmtId="0" fontId="5" fillId="8" borderId="7" xfId="0" applyFont="1" applyFill="1" applyBorder="1" applyAlignment="1">
      <alignment horizontal="center" vertical="center" wrapText="1"/>
    </xf>
    <xf numFmtId="0" fontId="5" fillId="8" borderId="8" xfId="0" applyFont="1" applyFill="1" applyBorder="1" applyAlignment="1">
      <alignment horizontal="center" vertical="center" wrapText="1"/>
    </xf>
    <xf numFmtId="0" fontId="5" fillId="8" borderId="5" xfId="0" applyFont="1" applyFill="1" applyBorder="1" applyAlignment="1">
      <alignment vertical="center" wrapText="1"/>
    </xf>
    <xf numFmtId="0" fontId="5" fillId="8" borderId="10" xfId="0" applyFont="1" applyFill="1" applyBorder="1" applyAlignment="1">
      <alignment vertical="center" wrapText="1"/>
    </xf>
    <xf numFmtId="0" fontId="5" fillId="8" borderId="36" xfId="0" applyFont="1" applyFill="1" applyBorder="1" applyAlignment="1">
      <alignment horizontal="center" vertical="center" wrapText="1" shrinkToFit="1"/>
    </xf>
    <xf numFmtId="0" fontId="5" fillId="8" borderId="0" xfId="0" applyFont="1" applyFill="1" applyBorder="1" applyAlignment="1">
      <alignment horizontal="center" vertical="center" wrapText="1" shrinkToFit="1"/>
    </xf>
    <xf numFmtId="0" fontId="34" fillId="8" borderId="5" xfId="0" applyFont="1" applyFill="1" applyBorder="1" applyAlignment="1">
      <alignment horizontal="center" vertical="center" wrapText="1" shrinkToFit="1"/>
    </xf>
    <xf numFmtId="0" fontId="34" fillId="8" borderId="10" xfId="0" applyFont="1" applyFill="1" applyBorder="1" applyAlignment="1">
      <alignment horizontal="center" vertical="center" wrapText="1" shrinkToFit="1"/>
    </xf>
    <xf numFmtId="0" fontId="5" fillId="0" borderId="0" xfId="0" applyFont="1" applyFill="1" applyAlignment="1">
      <alignment horizontal="left" vertical="top" wrapText="1" indent="1"/>
    </xf>
    <xf numFmtId="178" fontId="5" fillId="0" borderId="0" xfId="0" applyNumberFormat="1" applyFont="1" applyFill="1" applyAlignment="1">
      <alignment horizontal="center" vertical="center"/>
    </xf>
    <xf numFmtId="0" fontId="5" fillId="10" borderId="17" xfId="0" applyFont="1" applyFill="1" applyBorder="1" applyAlignment="1">
      <alignment horizontal="center" vertical="center" shrinkToFit="1"/>
    </xf>
    <xf numFmtId="0" fontId="22" fillId="10" borderId="17"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10" borderId="17" xfId="0" applyFont="1" applyFill="1" applyBorder="1" applyAlignment="1">
      <alignment horizontal="left" vertical="center"/>
    </xf>
    <xf numFmtId="0" fontId="22" fillId="0" borderId="0" xfId="0" applyFont="1" applyFill="1" applyBorder="1" applyAlignment="1">
      <alignment horizontal="left" vertical="center" wrapText="1"/>
    </xf>
    <xf numFmtId="0" fontId="23" fillId="7" borderId="17" xfId="0" applyFont="1" applyFill="1" applyBorder="1" applyAlignment="1">
      <alignment horizontal="center" vertical="center"/>
    </xf>
    <xf numFmtId="0" fontId="14" fillId="0" borderId="0" xfId="0" applyFont="1" applyFill="1" applyBorder="1" applyAlignment="1">
      <alignment vertical="center"/>
    </xf>
    <xf numFmtId="0" fontId="22" fillId="0" borderId="0" xfId="0" applyFont="1" applyFill="1" applyBorder="1" applyAlignment="1">
      <alignment vertical="center"/>
    </xf>
    <xf numFmtId="0" fontId="6" fillId="8" borderId="39" xfId="0" applyFont="1" applyFill="1" applyBorder="1" applyAlignment="1">
      <alignment horizontal="center" vertical="center" wrapText="1" shrinkToFit="1"/>
    </xf>
    <xf numFmtId="0" fontId="32" fillId="6" borderId="5" xfId="0" applyNumberFormat="1" applyFont="1" applyFill="1" applyBorder="1" applyAlignment="1">
      <alignment horizontal="center" vertical="center" shrinkToFit="1"/>
    </xf>
    <xf numFmtId="0" fontId="30" fillId="6" borderId="10" xfId="0" applyNumberFormat="1" applyFont="1" applyFill="1" applyBorder="1" applyAlignment="1">
      <alignment horizontal="right" vertical="center" shrinkToFit="1"/>
    </xf>
    <xf numFmtId="0" fontId="30" fillId="6" borderId="5" xfId="0" applyNumberFormat="1" applyFont="1" applyFill="1" applyBorder="1" applyAlignment="1">
      <alignment horizontal="center" vertical="center" shrinkToFit="1"/>
    </xf>
    <xf numFmtId="0" fontId="30" fillId="5" borderId="5" xfId="0" applyNumberFormat="1" applyFont="1" applyFill="1" applyBorder="1" applyAlignment="1">
      <alignment horizontal="center" vertical="center" shrinkToFit="1"/>
    </xf>
    <xf numFmtId="0" fontId="30" fillId="5" borderId="10" xfId="0" applyNumberFormat="1" applyFont="1" applyFill="1" applyBorder="1" applyAlignment="1">
      <alignment horizontal="right" vertical="center" shrinkToFit="1"/>
    </xf>
    <xf numFmtId="0" fontId="5" fillId="8" borderId="37" xfId="0" applyFont="1" applyFill="1" applyBorder="1" applyAlignment="1">
      <alignment vertical="center"/>
    </xf>
    <xf numFmtId="0" fontId="5" fillId="8" borderId="37" xfId="0" applyFont="1" applyFill="1" applyBorder="1" applyAlignment="1">
      <alignment horizontal="center" vertical="center" wrapText="1"/>
    </xf>
    <xf numFmtId="178" fontId="35" fillId="2" borderId="5" xfId="24" applyNumberFormat="1" applyFont="1" applyFill="1" applyBorder="1" applyAlignment="1">
      <alignment horizontal="right" vertical="center" shrinkToFit="1"/>
    </xf>
    <xf numFmtId="180" fontId="35" fillId="6" borderId="23" xfId="24" applyNumberFormat="1" applyFont="1" applyFill="1" applyBorder="1" applyAlignment="1">
      <alignment horizontal="right" vertical="center" shrinkToFit="1"/>
    </xf>
    <xf numFmtId="178" fontId="35" fillId="7" borderId="5" xfId="24" applyNumberFormat="1" applyFont="1" applyFill="1" applyBorder="1" applyAlignment="1">
      <alignment horizontal="right" vertical="center" shrinkToFit="1"/>
    </xf>
    <xf numFmtId="179" fontId="33" fillId="7" borderId="23" xfId="24" applyNumberFormat="1" applyFont="1" applyFill="1" applyBorder="1" applyAlignment="1">
      <alignment horizontal="right" vertical="center" shrinkToFit="1"/>
    </xf>
    <xf numFmtId="180" fontId="32" fillId="0" borderId="5" xfId="24" applyNumberFormat="1" applyFont="1" applyFill="1" applyBorder="1" applyAlignment="1">
      <alignment horizontal="center" vertical="center" textRotation="255" shrinkToFit="1"/>
    </xf>
    <xf numFmtId="178" fontId="35" fillId="0" borderId="5" xfId="24" applyNumberFormat="1" applyFont="1" applyFill="1" applyBorder="1" applyAlignment="1">
      <alignment horizontal="right" vertical="center" shrinkToFit="1"/>
    </xf>
    <xf numFmtId="181" fontId="35" fillId="6" borderId="10" xfId="24" applyNumberFormat="1" applyFont="1" applyFill="1" applyBorder="1" applyAlignment="1">
      <alignment horizontal="right" vertical="center" shrinkToFit="1"/>
    </xf>
    <xf numFmtId="0" fontId="34" fillId="8" borderId="36" xfId="0" applyFont="1" applyFill="1" applyBorder="1" applyAlignment="1">
      <alignment horizontal="center" vertical="center" wrapText="1" shrinkToFit="1"/>
    </xf>
    <xf numFmtId="0" fontId="34" fillId="8" borderId="23" xfId="0" applyFont="1" applyFill="1" applyBorder="1" applyAlignment="1">
      <alignment horizontal="center" vertical="center" wrapText="1" shrinkToFit="1"/>
    </xf>
    <xf numFmtId="0" fontId="22" fillId="10" borderId="17" xfId="0" applyFont="1" applyFill="1" applyBorder="1" applyAlignment="1">
      <alignment vertical="center"/>
    </xf>
    <xf numFmtId="0" fontId="30" fillId="10" borderId="9" xfId="0" applyFont="1" applyFill="1" applyBorder="1" applyAlignment="1">
      <alignment vertical="center"/>
    </xf>
    <xf numFmtId="0" fontId="30" fillId="10" borderId="9" xfId="0" applyFont="1" applyFill="1" applyBorder="1" applyAlignment="1">
      <alignment vertical="center" shrinkToFit="1"/>
    </xf>
    <xf numFmtId="0" fontId="6" fillId="8" borderId="12" xfId="0" applyFont="1" applyFill="1" applyBorder="1" applyAlignment="1">
      <alignment horizontal="center" vertical="center" shrinkToFit="1"/>
    </xf>
    <xf numFmtId="0" fontId="32" fillId="6" borderId="36" xfId="0" applyNumberFormat="1" applyFont="1" applyFill="1" applyBorder="1" applyAlignment="1">
      <alignment horizontal="center" vertical="center" shrinkToFit="1"/>
    </xf>
    <xf numFmtId="0" fontId="30" fillId="6" borderId="23" xfId="0" applyNumberFormat="1" applyFont="1" applyFill="1" applyBorder="1" applyAlignment="1">
      <alignment horizontal="center" vertical="center" shrinkToFit="1"/>
    </xf>
    <xf numFmtId="0" fontId="30" fillId="6" borderId="36" xfId="0" applyNumberFormat="1" applyFont="1" applyFill="1" applyBorder="1" applyAlignment="1">
      <alignment horizontal="center" vertical="center" shrinkToFit="1"/>
    </xf>
    <xf numFmtId="0" fontId="30" fillId="5" borderId="36" xfId="0" applyNumberFormat="1" applyFont="1" applyFill="1" applyBorder="1" applyAlignment="1">
      <alignment horizontal="center" vertical="center" shrinkToFit="1"/>
    </xf>
    <xf numFmtId="0" fontId="3" fillId="5" borderId="23" xfId="0" applyNumberFormat="1" applyFont="1" applyFill="1" applyBorder="1" applyAlignment="1" applyProtection="1">
      <alignment horizontal="center" vertical="center" shrinkToFit="1"/>
      <protection locked="0"/>
    </xf>
    <xf numFmtId="0" fontId="5" fillId="8" borderId="12" xfId="0" applyFont="1" applyFill="1" applyBorder="1" applyAlignment="1">
      <alignment vertical="center"/>
    </xf>
    <xf numFmtId="0" fontId="5" fillId="8" borderId="12" xfId="0" applyFont="1" applyFill="1" applyBorder="1" applyAlignment="1">
      <alignment horizontal="center" vertical="center" wrapText="1"/>
    </xf>
    <xf numFmtId="178" fontId="35" fillId="2" borderId="36" xfId="24" applyNumberFormat="1" applyFont="1" applyFill="1" applyBorder="1" applyAlignment="1">
      <alignment horizontal="right" vertical="center" shrinkToFit="1"/>
    </xf>
    <xf numFmtId="178" fontId="35" fillId="7" borderId="36" xfId="24" applyNumberFormat="1" applyFont="1" applyFill="1" applyBorder="1" applyAlignment="1">
      <alignment horizontal="right" vertical="center" shrinkToFit="1"/>
    </xf>
    <xf numFmtId="180" fontId="36" fillId="7" borderId="5" xfId="24" applyNumberFormat="1" applyFont="1" applyFill="1" applyBorder="1" applyAlignment="1">
      <alignment horizontal="left" vertical="top" wrapText="1"/>
    </xf>
    <xf numFmtId="178" fontId="35" fillId="0" borderId="36" xfId="24" applyNumberFormat="1" applyFont="1" applyFill="1" applyBorder="1" applyAlignment="1">
      <alignment horizontal="right" vertical="center" shrinkToFit="1"/>
    </xf>
    <xf numFmtId="181" fontId="35" fillId="6" borderId="23" xfId="24" applyNumberFormat="1" applyFont="1" applyFill="1" applyBorder="1" applyAlignment="1">
      <alignment horizontal="right" vertical="center" shrinkToFit="1"/>
    </xf>
    <xf numFmtId="0" fontId="30" fillId="0" borderId="0" xfId="0" applyFont="1" applyFill="1" applyAlignment="1">
      <alignment horizontal="right" vertical="center"/>
    </xf>
    <xf numFmtId="0" fontId="22" fillId="0" borderId="0" xfId="0" applyFont="1" applyFill="1" applyBorder="1" applyAlignment="1">
      <alignment horizontal="center" vertical="center"/>
    </xf>
    <xf numFmtId="0" fontId="30" fillId="10" borderId="12" xfId="0" applyFont="1" applyFill="1" applyBorder="1" applyAlignment="1">
      <alignment vertical="center"/>
    </xf>
    <xf numFmtId="0" fontId="30" fillId="10" borderId="12" xfId="0" applyFont="1" applyFill="1" applyBorder="1" applyAlignment="1">
      <alignment vertical="center" shrinkToFit="1"/>
    </xf>
    <xf numFmtId="0" fontId="37" fillId="0" borderId="0" xfId="0" applyFont="1" applyFill="1" applyBorder="1" applyAlignment="1">
      <alignment vertical="center"/>
    </xf>
    <xf numFmtId="0" fontId="6" fillId="8" borderId="38" xfId="0" applyFont="1" applyFill="1" applyBorder="1" applyAlignment="1">
      <alignment horizontal="center" vertical="center" shrinkToFit="1"/>
    </xf>
    <xf numFmtId="0" fontId="32" fillId="6" borderId="15" xfId="0" applyNumberFormat="1" applyFont="1" applyFill="1" applyBorder="1" applyAlignment="1">
      <alignment horizontal="center" vertical="center" shrinkToFit="1"/>
    </xf>
    <xf numFmtId="0" fontId="30" fillId="6" borderId="27" xfId="0" applyNumberFormat="1" applyFont="1" applyFill="1" applyBorder="1" applyAlignment="1">
      <alignment horizontal="left" vertical="center" shrinkToFit="1"/>
    </xf>
    <xf numFmtId="0" fontId="30" fillId="6" borderId="15" xfId="0" applyNumberFormat="1" applyFont="1" applyFill="1" applyBorder="1" applyAlignment="1">
      <alignment horizontal="center" vertical="center" shrinkToFit="1"/>
    </xf>
    <xf numFmtId="0" fontId="30" fillId="5" borderId="15" xfId="0" applyNumberFormat="1" applyFont="1" applyFill="1" applyBorder="1" applyAlignment="1">
      <alignment horizontal="center" vertical="center" shrinkToFit="1"/>
    </xf>
    <xf numFmtId="0" fontId="30" fillId="5" borderId="27" xfId="0" applyNumberFormat="1" applyFont="1" applyFill="1" applyBorder="1" applyAlignment="1">
      <alignment horizontal="left" vertical="center" shrinkToFit="1"/>
    </xf>
    <xf numFmtId="0" fontId="5" fillId="8" borderId="39" xfId="0" applyFont="1" applyFill="1" applyBorder="1" applyAlignment="1">
      <alignment vertical="center"/>
    </xf>
    <xf numFmtId="0" fontId="5" fillId="8" borderId="38" xfId="0" applyFont="1" applyFill="1" applyBorder="1" applyAlignment="1">
      <alignment horizontal="center" vertical="center" wrapText="1"/>
    </xf>
    <xf numFmtId="178" fontId="35" fillId="2" borderId="15" xfId="24" applyNumberFormat="1" applyFont="1" applyFill="1" applyBorder="1" applyAlignment="1">
      <alignment horizontal="right" vertical="center" shrinkToFit="1"/>
    </xf>
    <xf numFmtId="180" fontId="35" fillId="6" borderId="27" xfId="24" applyNumberFormat="1" applyFont="1" applyFill="1" applyBorder="1" applyAlignment="1">
      <alignment horizontal="right" vertical="center" shrinkToFit="1"/>
    </xf>
    <xf numFmtId="178" fontId="35" fillId="7" borderId="15" xfId="24" applyNumberFormat="1" applyFont="1" applyFill="1" applyBorder="1" applyAlignment="1">
      <alignment horizontal="right" vertical="center" shrinkToFit="1"/>
    </xf>
    <xf numFmtId="179" fontId="33" fillId="7" borderId="27" xfId="24" applyNumberFormat="1" applyFont="1" applyFill="1" applyBorder="1" applyAlignment="1">
      <alignment horizontal="right" vertical="center" shrinkToFit="1"/>
    </xf>
    <xf numFmtId="0" fontId="36" fillId="7" borderId="15" xfId="0" applyFont="1" applyFill="1" applyBorder="1" applyAlignment="1">
      <alignment horizontal="left" vertical="top" wrapText="1"/>
    </xf>
    <xf numFmtId="0" fontId="5" fillId="8" borderId="15" xfId="0" applyFont="1" applyFill="1" applyBorder="1" applyAlignment="1">
      <alignment horizontal="center" vertical="center" wrapText="1" shrinkToFit="1"/>
    </xf>
    <xf numFmtId="0" fontId="5" fillId="8" borderId="16" xfId="0" applyFont="1" applyFill="1" applyBorder="1" applyAlignment="1">
      <alignment horizontal="center" vertical="center" wrapText="1" shrinkToFit="1"/>
    </xf>
    <xf numFmtId="0" fontId="34" fillId="8" borderId="15" xfId="0" applyFont="1" applyFill="1" applyBorder="1" applyAlignment="1">
      <alignment horizontal="center" vertical="center" wrapText="1" shrinkToFit="1"/>
    </xf>
    <xf numFmtId="0" fontId="34" fillId="8" borderId="27" xfId="0" applyFont="1" applyFill="1" applyBorder="1" applyAlignment="1">
      <alignment horizontal="center" vertical="center" wrapText="1" shrinkToFit="1"/>
    </xf>
    <xf numFmtId="178" fontId="5" fillId="0" borderId="16" xfId="0" applyNumberFormat="1" applyFont="1" applyFill="1" applyBorder="1" applyAlignment="1">
      <alignment horizontal="center" vertical="center"/>
    </xf>
    <xf numFmtId="0" fontId="38" fillId="5" borderId="40" xfId="0" applyNumberFormat="1" applyFont="1" applyFill="1" applyBorder="1" applyAlignment="1" applyProtection="1">
      <alignment horizontal="center" vertical="center"/>
      <protection locked="0"/>
    </xf>
    <xf numFmtId="0" fontId="24" fillId="7" borderId="40" xfId="0" applyFont="1" applyFill="1" applyBorder="1" applyAlignment="1">
      <alignment horizontal="center" vertical="center"/>
    </xf>
    <xf numFmtId="0" fontId="22" fillId="0" borderId="40" xfId="0" applyFont="1" applyFill="1" applyBorder="1" applyAlignment="1">
      <alignment horizontal="center" vertical="center"/>
    </xf>
    <xf numFmtId="182" fontId="22" fillId="0" borderId="0" xfId="0" applyNumberFormat="1" applyFont="1" applyFill="1" applyBorder="1" applyAlignment="1">
      <alignment vertical="center"/>
    </xf>
    <xf numFmtId="0" fontId="6" fillId="8" borderId="37" xfId="0" applyFont="1" applyFill="1" applyBorder="1" applyAlignment="1">
      <alignment horizontal="center" vertical="center" shrinkToFit="1"/>
    </xf>
    <xf numFmtId="0" fontId="5" fillId="8" borderId="18" xfId="0" applyFont="1" applyFill="1" applyBorder="1" applyAlignment="1">
      <alignment horizontal="center" vertical="center"/>
    </xf>
    <xf numFmtId="183" fontId="39" fillId="2" borderId="21" xfId="24" applyNumberFormat="1" applyFont="1" applyFill="1" applyBorder="1" applyAlignment="1">
      <alignment horizontal="right" vertical="center" wrapText="1"/>
    </xf>
    <xf numFmtId="184" fontId="35" fillId="6" borderId="27" xfId="24" applyNumberFormat="1" applyFont="1" applyFill="1" applyBorder="1" applyAlignment="1">
      <alignment horizontal="right" vertical="center" shrinkToFit="1"/>
    </xf>
    <xf numFmtId="183" fontId="35" fillId="2" borderId="21" xfId="24" applyNumberFormat="1" applyFont="1" applyFill="1" applyBorder="1" applyAlignment="1">
      <alignment horizontal="right" vertical="center" shrinkToFit="1"/>
    </xf>
    <xf numFmtId="184" fontId="35" fillId="6" borderId="8" xfId="24" applyNumberFormat="1" applyFont="1" applyFill="1" applyBorder="1" applyAlignment="1">
      <alignment horizontal="right" vertical="center" shrinkToFit="1"/>
    </xf>
    <xf numFmtId="0" fontId="5" fillId="8" borderId="17" xfId="0" applyFont="1" applyFill="1" applyBorder="1" applyAlignment="1">
      <alignment horizontal="center" vertical="center"/>
    </xf>
    <xf numFmtId="0" fontId="22" fillId="0" borderId="41" xfId="0" applyFont="1" applyFill="1" applyBorder="1" applyAlignment="1">
      <alignment horizontal="center" vertical="center"/>
    </xf>
    <xf numFmtId="0" fontId="22" fillId="0" borderId="42" xfId="0" applyFont="1" applyFill="1" applyBorder="1" applyAlignment="1">
      <alignment vertical="center"/>
    </xf>
    <xf numFmtId="182" fontId="22" fillId="0" borderId="0" xfId="0" applyNumberFormat="1" applyFont="1" applyFill="1" applyBorder="1" applyAlignment="1">
      <alignment horizontal="center" vertical="center"/>
    </xf>
    <xf numFmtId="0" fontId="6" fillId="8" borderId="37" xfId="0" applyFont="1" applyFill="1" applyBorder="1" applyAlignment="1">
      <alignment horizontal="center" vertical="center" wrapText="1"/>
    </xf>
    <xf numFmtId="185" fontId="30" fillId="6" borderId="5" xfId="0" applyNumberFormat="1" applyFont="1" applyFill="1" applyBorder="1" applyAlignment="1">
      <alignment horizontal="center" vertical="center" shrinkToFit="1"/>
    </xf>
    <xf numFmtId="185" fontId="30" fillId="6" borderId="10" xfId="0" applyNumberFormat="1" applyFont="1" applyFill="1" applyBorder="1" applyAlignment="1">
      <alignment horizontal="center" vertical="center" shrinkToFit="1"/>
    </xf>
    <xf numFmtId="185" fontId="30" fillId="7" borderId="5" xfId="0" applyNumberFormat="1" applyFont="1" applyFill="1" applyBorder="1" applyAlignment="1">
      <alignment horizontal="center" vertical="center" shrinkToFit="1"/>
    </xf>
    <xf numFmtId="185" fontId="3" fillId="7" borderId="10" xfId="0" applyNumberFormat="1" applyFont="1" applyFill="1" applyBorder="1" applyAlignment="1">
      <alignment horizontal="center" vertical="center" shrinkToFit="1"/>
    </xf>
    <xf numFmtId="0" fontId="37" fillId="0" borderId="0" xfId="0" applyFont="1" applyFill="1" applyAlignment="1">
      <alignment vertical="center"/>
    </xf>
    <xf numFmtId="0" fontId="6" fillId="8" borderId="38" xfId="0" applyFont="1" applyFill="1" applyBorder="1" applyAlignment="1">
      <alignment horizontal="center" vertical="center" wrapText="1"/>
    </xf>
    <xf numFmtId="185" fontId="30" fillId="6" borderId="15" xfId="0" applyNumberFormat="1" applyFont="1" applyFill="1" applyBorder="1" applyAlignment="1">
      <alignment horizontal="center" vertical="center" shrinkToFit="1"/>
    </xf>
    <xf numFmtId="185" fontId="30" fillId="6" borderId="27" xfId="0" applyNumberFormat="1" applyFont="1" applyFill="1" applyBorder="1" applyAlignment="1">
      <alignment horizontal="center" vertical="center" shrinkToFit="1"/>
    </xf>
    <xf numFmtId="185" fontId="30" fillId="7" borderId="15" xfId="0" applyNumberFormat="1" applyFont="1" applyFill="1" applyBorder="1" applyAlignment="1">
      <alignment horizontal="center" vertical="center" shrinkToFit="1"/>
    </xf>
    <xf numFmtId="185" fontId="3" fillId="7" borderId="27" xfId="0" applyNumberFormat="1" applyFont="1" applyFill="1" applyBorder="1" applyAlignment="1">
      <alignment horizontal="center" vertical="center" shrinkToFit="1"/>
    </xf>
    <xf numFmtId="179" fontId="35" fillId="0" borderId="43" xfId="24" applyNumberFormat="1" applyFont="1" applyFill="1" applyBorder="1" applyAlignment="1">
      <alignment horizontal="center" vertical="center" shrinkToFit="1"/>
    </xf>
    <xf numFmtId="179" fontId="35" fillId="0" borderId="44" xfId="24" applyNumberFormat="1" applyFont="1" applyFill="1" applyBorder="1" applyAlignment="1">
      <alignment horizontal="center" vertical="center" shrinkToFit="1"/>
    </xf>
    <xf numFmtId="0" fontId="5" fillId="8" borderId="37" xfId="0" applyFont="1" applyFill="1" applyBorder="1" applyAlignment="1">
      <alignment horizontal="center" vertical="center"/>
    </xf>
    <xf numFmtId="186" fontId="39" fillId="2" borderId="21" xfId="24" applyNumberFormat="1" applyFont="1" applyFill="1" applyBorder="1" applyAlignment="1">
      <alignment horizontal="right" vertical="center" wrapText="1"/>
    </xf>
    <xf numFmtId="187" fontId="35" fillId="6" borderId="10" xfId="24" applyNumberFormat="1" applyFont="1" applyFill="1" applyBorder="1" applyAlignment="1">
      <alignment horizontal="right" vertical="center" shrinkToFit="1"/>
    </xf>
    <xf numFmtId="186" fontId="35" fillId="2" borderId="21" xfId="24" applyNumberFormat="1" applyFont="1" applyFill="1" applyBorder="1" applyAlignment="1">
      <alignment horizontal="right" vertical="center" shrinkToFit="1"/>
    </xf>
    <xf numFmtId="0" fontId="3" fillId="6" borderId="23" xfId="0" applyNumberFormat="1" applyFont="1" applyFill="1" applyBorder="1" applyAlignment="1">
      <alignment horizontal="center" vertical="center" shrinkToFit="1"/>
    </xf>
    <xf numFmtId="0" fontId="5" fillId="8" borderId="36" xfId="0" applyFont="1" applyFill="1" applyBorder="1" applyAlignment="1">
      <alignment vertical="center"/>
    </xf>
    <xf numFmtId="179" fontId="35" fillId="0" borderId="45" xfId="24" applyNumberFormat="1" applyFont="1" applyFill="1" applyBorder="1" applyAlignment="1">
      <alignment horizontal="center" vertical="center" shrinkToFit="1"/>
    </xf>
    <xf numFmtId="179" fontId="35" fillId="0" borderId="46" xfId="24" applyNumberFormat="1" applyFont="1" applyFill="1" applyBorder="1" applyAlignment="1">
      <alignment horizontal="center" vertical="center" shrinkToFit="1"/>
    </xf>
    <xf numFmtId="0" fontId="5" fillId="8" borderId="12" xfId="0" applyFont="1" applyFill="1" applyBorder="1" applyAlignment="1">
      <alignment horizontal="center" vertical="center"/>
    </xf>
    <xf numFmtId="187" fontId="35" fillId="6" borderId="23" xfId="24" applyNumberFormat="1" applyFont="1" applyFill="1" applyBorder="1" applyAlignment="1">
      <alignment horizontal="right" vertical="center" shrinkToFit="1"/>
    </xf>
    <xf numFmtId="179" fontId="35" fillId="0" borderId="47" xfId="24" applyNumberFormat="1" applyFont="1" applyFill="1" applyBorder="1" applyAlignment="1">
      <alignment horizontal="center" vertical="center" shrinkToFit="1"/>
    </xf>
    <xf numFmtId="179" fontId="35" fillId="0" borderId="48" xfId="24" applyNumberFormat="1" applyFont="1" applyFill="1" applyBorder="1" applyAlignment="1">
      <alignment horizontal="center" vertical="center" shrinkToFit="1"/>
    </xf>
    <xf numFmtId="0" fontId="5" fillId="8" borderId="38" xfId="0" applyFont="1" applyFill="1" applyBorder="1" applyAlignment="1">
      <alignment horizontal="center" vertical="center"/>
    </xf>
    <xf numFmtId="187" fontId="35" fillId="6" borderId="27" xfId="24" applyNumberFormat="1" applyFont="1" applyFill="1" applyBorder="1" applyAlignment="1">
      <alignment horizontal="right" vertical="center" shrinkToFit="1"/>
    </xf>
    <xf numFmtId="0" fontId="3" fillId="0" borderId="40" xfId="0" applyFont="1" applyBorder="1" applyAlignment="1">
      <alignment horizontal="center" vertical="center"/>
    </xf>
    <xf numFmtId="0" fontId="6" fillId="8" borderId="9" xfId="0" applyFont="1" applyFill="1" applyBorder="1" applyAlignment="1">
      <alignment horizontal="center" vertical="center" shrinkToFit="1"/>
    </xf>
    <xf numFmtId="0" fontId="5" fillId="8" borderId="36" xfId="0" applyFont="1" applyFill="1" applyBorder="1" applyAlignment="1">
      <alignment horizontal="center" vertical="center"/>
    </xf>
    <xf numFmtId="0" fontId="30" fillId="0" borderId="23" xfId="0" applyFont="1" applyBorder="1" applyAlignment="1">
      <alignment horizontal="center" vertical="center"/>
    </xf>
    <xf numFmtId="179" fontId="35" fillId="0" borderId="5" xfId="24" applyNumberFormat="1" applyFont="1" applyFill="1" applyBorder="1" applyAlignment="1">
      <alignment vertical="center" shrinkToFit="1"/>
    </xf>
    <xf numFmtId="179" fontId="35" fillId="6" borderId="10" xfId="24" applyNumberFormat="1" applyFont="1" applyFill="1" applyBorder="1" applyAlignment="1">
      <alignment horizontal="right" vertical="center" shrinkToFit="1"/>
    </xf>
    <xf numFmtId="179" fontId="33" fillId="7" borderId="6" xfId="24" applyNumberFormat="1" applyFont="1" applyFill="1" applyBorder="1" applyAlignment="1">
      <alignment horizontal="right" vertical="center" shrinkToFit="1"/>
    </xf>
    <xf numFmtId="179" fontId="33" fillId="7" borderId="10" xfId="24" applyNumberFormat="1" applyFont="1" applyFill="1" applyBorder="1" applyAlignment="1">
      <alignment horizontal="right" vertical="center" shrinkToFit="1"/>
    </xf>
    <xf numFmtId="0" fontId="5" fillId="2" borderId="0" xfId="0" applyFont="1" applyFill="1" applyBorder="1" applyAlignment="1">
      <alignment horizontal="center" vertical="center"/>
    </xf>
    <xf numFmtId="186" fontId="39" fillId="2" borderId="0" xfId="24" applyNumberFormat="1" applyFont="1" applyFill="1" applyBorder="1" applyAlignment="1">
      <alignment horizontal="right" vertical="center" wrapText="1"/>
    </xf>
    <xf numFmtId="187" fontId="35" fillId="2" borderId="0" xfId="24" applyNumberFormat="1" applyFont="1" applyFill="1" applyBorder="1" applyAlignment="1">
      <alignment horizontal="right" vertical="center" shrinkToFit="1"/>
    </xf>
    <xf numFmtId="186" fontId="35" fillId="2" borderId="0" xfId="24" applyNumberFormat="1" applyFont="1" applyFill="1" applyBorder="1" applyAlignment="1">
      <alignment horizontal="right" vertical="center" shrinkToFit="1"/>
    </xf>
    <xf numFmtId="0" fontId="30" fillId="0" borderId="12" xfId="0" applyFont="1" applyBorder="1" applyAlignment="1">
      <alignment horizontal="center" vertical="center" shrinkToFit="1"/>
    </xf>
    <xf numFmtId="0" fontId="30" fillId="0" borderId="36" xfId="0" applyFont="1" applyBorder="1" applyAlignment="1">
      <alignment horizontal="center" vertical="center"/>
    </xf>
    <xf numFmtId="0" fontId="35" fillId="0" borderId="36" xfId="0" applyFont="1" applyBorder="1" applyAlignment="1">
      <alignment vertical="center" shrinkToFit="1"/>
    </xf>
    <xf numFmtId="179" fontId="35" fillId="6" borderId="23" xfId="24" applyNumberFormat="1" applyFont="1" applyFill="1" applyBorder="1" applyAlignment="1">
      <alignment horizontal="right" vertical="center" shrinkToFit="1"/>
    </xf>
    <xf numFmtId="179" fontId="33" fillId="7" borderId="0" xfId="24" applyNumberFormat="1" applyFont="1" applyFill="1" applyBorder="1" applyAlignment="1">
      <alignment horizontal="right" vertical="center" shrinkToFit="1"/>
    </xf>
    <xf numFmtId="0" fontId="38" fillId="5" borderId="49" xfId="0" applyNumberFormat="1" applyFont="1" applyFill="1" applyBorder="1" applyAlignment="1" applyProtection="1">
      <alignment horizontal="center" vertical="center"/>
      <protection locked="0"/>
    </xf>
    <xf numFmtId="0" fontId="24" fillId="7" borderId="49" xfId="0" applyFont="1" applyFill="1" applyBorder="1" applyAlignment="1">
      <alignment horizontal="center" vertical="center"/>
    </xf>
    <xf numFmtId="0" fontId="3" fillId="0" borderId="49" xfId="0" applyFont="1" applyBorder="1" applyAlignment="1">
      <alignment horizontal="center" vertical="center"/>
    </xf>
    <xf numFmtId="0" fontId="30" fillId="10" borderId="20" xfId="0" applyFont="1" applyFill="1" applyBorder="1" applyAlignment="1">
      <alignment vertical="center"/>
    </xf>
    <xf numFmtId="0" fontId="30" fillId="10" borderId="20" xfId="0" applyFont="1" applyFill="1" applyBorder="1" applyAlignment="1">
      <alignment vertical="center" shrinkToFit="1"/>
    </xf>
    <xf numFmtId="0" fontId="30" fillId="0" borderId="20" xfId="0" applyFont="1" applyBorder="1" applyAlignment="1">
      <alignment horizontal="center" vertical="center" shrinkToFit="1"/>
    </xf>
    <xf numFmtId="0" fontId="30" fillId="0" borderId="15" xfId="0" applyFont="1" applyBorder="1" applyAlignment="1">
      <alignment horizontal="center" vertical="center"/>
    </xf>
    <xf numFmtId="0" fontId="30" fillId="0" borderId="27" xfId="0" applyFont="1" applyBorder="1" applyAlignment="1">
      <alignment horizontal="center" vertical="center"/>
    </xf>
    <xf numFmtId="0" fontId="35" fillId="0" borderId="15" xfId="0" applyFont="1" applyBorder="1" applyAlignment="1">
      <alignment vertical="center" shrinkToFit="1"/>
    </xf>
    <xf numFmtId="179" fontId="35" fillId="6" borderId="27" xfId="24" applyNumberFormat="1" applyFont="1" applyFill="1" applyBorder="1" applyAlignment="1">
      <alignment horizontal="right" vertical="center" shrinkToFit="1"/>
    </xf>
    <xf numFmtId="179" fontId="33" fillId="7" borderId="16" xfId="24" applyNumberFormat="1" applyFont="1" applyFill="1" applyBorder="1" applyAlignment="1">
      <alignment horizontal="right" vertical="center" shrinkToFit="1"/>
    </xf>
    <xf numFmtId="58" fontId="22" fillId="0" borderId="0" xfId="0" applyNumberFormat="1" applyFont="1" applyFill="1" applyBorder="1" applyAlignment="1">
      <alignment horizontal="right" vertical="center"/>
    </xf>
    <xf numFmtId="0" fontId="22" fillId="6" borderId="18" xfId="0" applyFont="1" applyFill="1" applyBorder="1" applyAlignment="1">
      <alignment vertical="center"/>
    </xf>
    <xf numFmtId="0" fontId="22" fillId="5" borderId="18" xfId="0" applyFont="1" applyFill="1" applyBorder="1" applyAlignment="1">
      <alignment vertical="center"/>
    </xf>
    <xf numFmtId="0" fontId="22" fillId="0" borderId="0" xfId="0" applyFont="1" applyFill="1" applyBorder="1">
      <alignment vertical="center"/>
    </xf>
    <xf numFmtId="188" fontId="5" fillId="0" borderId="6" xfId="0" applyNumberFormat="1" applyFont="1" applyFill="1" applyBorder="1" applyAlignment="1">
      <alignment horizontal="center" vertical="center"/>
    </xf>
    <xf numFmtId="0" fontId="30" fillId="0" borderId="0" xfId="0" applyFont="1" applyFill="1" applyBorder="1" applyAlignment="1">
      <alignment horizontal="left" vertical="center" wrapText="1" shrinkToFit="1"/>
    </xf>
    <xf numFmtId="0" fontId="32" fillId="8" borderId="50" xfId="0" applyFont="1" applyFill="1" applyBorder="1" applyAlignment="1">
      <alignment horizontal="center" vertical="center" wrapText="1"/>
    </xf>
    <xf numFmtId="0" fontId="32" fillId="8" borderId="51" xfId="0" applyFont="1" applyFill="1" applyBorder="1" applyAlignment="1">
      <alignment horizontal="center" vertical="center" wrapText="1"/>
    </xf>
    <xf numFmtId="180" fontId="35" fillId="2" borderId="50" xfId="24" applyNumberFormat="1" applyFont="1" applyFill="1" applyBorder="1" applyAlignment="1">
      <alignment horizontal="right" vertical="center" shrinkToFit="1"/>
    </xf>
    <xf numFmtId="179" fontId="35" fillId="6" borderId="51" xfId="24" applyNumberFormat="1" applyFont="1" applyFill="1" applyBorder="1" applyAlignment="1">
      <alignment vertical="center" shrinkToFit="1"/>
    </xf>
    <xf numFmtId="178" fontId="35" fillId="7" borderId="50" xfId="24" applyNumberFormat="1" applyFont="1" applyFill="1" applyBorder="1" applyAlignment="1">
      <alignment horizontal="right" vertical="center" shrinkToFit="1"/>
    </xf>
    <xf numFmtId="179" fontId="33" fillId="7" borderId="52" xfId="24" applyNumberFormat="1" applyFont="1" applyFill="1" applyBorder="1" applyAlignment="1">
      <alignment horizontal="right" vertical="center" shrinkToFit="1"/>
    </xf>
    <xf numFmtId="179" fontId="33" fillId="7" borderId="51" xfId="24" applyNumberFormat="1" applyFont="1" applyFill="1" applyBorder="1" applyAlignment="1">
      <alignment horizontal="right" vertical="center" shrinkToFit="1"/>
    </xf>
    <xf numFmtId="178" fontId="35" fillId="0" borderId="53" xfId="24" applyNumberFormat="1" applyFont="1" applyFill="1" applyBorder="1" applyAlignment="1">
      <alignment horizontal="right" vertical="center" shrinkToFit="1"/>
    </xf>
    <xf numFmtId="181" fontId="35" fillId="6" borderId="54" xfId="24" applyNumberFormat="1" applyFont="1" applyFill="1" applyBorder="1" applyAlignment="1">
      <alignment horizontal="right" vertical="center" shrinkToFit="1"/>
    </xf>
    <xf numFmtId="0" fontId="22" fillId="0" borderId="0" xfId="0" applyFont="1" applyFill="1" applyBorder="1" applyAlignment="1">
      <alignment horizontal="right" vertical="center"/>
    </xf>
    <xf numFmtId="0" fontId="32" fillId="8" borderId="55" xfId="0" applyFont="1" applyFill="1" applyBorder="1" applyAlignment="1">
      <alignment horizontal="center" vertical="center" wrapText="1"/>
    </xf>
    <xf numFmtId="0" fontId="32" fillId="8" borderId="56" xfId="0" applyFont="1" applyFill="1" applyBorder="1" applyAlignment="1">
      <alignment horizontal="center" vertical="center" wrapText="1"/>
    </xf>
    <xf numFmtId="189" fontId="35" fillId="0" borderId="57" xfId="24" applyNumberFormat="1" applyFont="1" applyFill="1" applyBorder="1" applyAlignment="1">
      <alignment horizontal="right" vertical="center" shrinkToFit="1"/>
    </xf>
    <xf numFmtId="189" fontId="35" fillId="6" borderId="56" xfId="24" applyNumberFormat="1" applyFont="1" applyFill="1" applyBorder="1" applyAlignment="1">
      <alignment vertical="center" shrinkToFit="1"/>
    </xf>
    <xf numFmtId="190" fontId="35" fillId="7" borderId="55" xfId="0" applyNumberFormat="1" applyFont="1" applyFill="1" applyBorder="1" applyAlignment="1">
      <alignment horizontal="right" vertical="center" shrinkToFit="1"/>
    </xf>
    <xf numFmtId="189" fontId="33" fillId="7" borderId="57" xfId="0" applyNumberFormat="1" applyFont="1" applyFill="1" applyBorder="1" applyAlignment="1">
      <alignment horizontal="right" vertical="center" shrinkToFit="1"/>
    </xf>
    <xf numFmtId="189" fontId="33" fillId="7" borderId="56" xfId="0" applyNumberFormat="1" applyFont="1" applyFill="1" applyBorder="1" applyAlignment="1">
      <alignment horizontal="right" vertical="center" shrinkToFit="1"/>
    </xf>
    <xf numFmtId="190" fontId="35" fillId="0" borderId="55" xfId="0" applyNumberFormat="1" applyFont="1" applyFill="1" applyBorder="1" applyAlignment="1">
      <alignment horizontal="right" vertical="center" shrinkToFit="1"/>
    </xf>
    <xf numFmtId="0" fontId="8" fillId="0" borderId="0" xfId="0" applyFont="1" applyFill="1" applyBorder="1" applyAlignment="1">
      <alignment vertical="center" wrapText="1"/>
    </xf>
    <xf numFmtId="0" fontId="8" fillId="0" borderId="0" xfId="0" applyFont="1" applyFill="1" applyBorder="1" applyAlignment="1">
      <alignment vertical="top" wrapText="1"/>
    </xf>
    <xf numFmtId="0" fontId="8" fillId="0" borderId="0" xfId="0" applyFont="1" applyFill="1" applyAlignment="1">
      <alignment vertical="center" wrapText="1"/>
    </xf>
    <xf numFmtId="191" fontId="8" fillId="0" borderId="0" xfId="0" applyNumberFormat="1" applyFont="1" applyFill="1" applyBorder="1" applyAlignment="1">
      <alignment horizontal="left" vertical="center"/>
    </xf>
    <xf numFmtId="180" fontId="8" fillId="0" borderId="0" xfId="0" applyNumberFormat="1" applyFont="1" applyFill="1">
      <alignment vertical="center"/>
    </xf>
    <xf numFmtId="0" fontId="10" fillId="0" borderId="0" xfId="0" applyFont="1" applyFill="1" applyAlignment="1">
      <alignment horizontal="center" vertical="center"/>
    </xf>
    <xf numFmtId="0" fontId="8" fillId="0" borderId="0" xfId="0" applyFont="1" applyFill="1" applyAlignment="1">
      <alignment horizontal="center" vertical="center"/>
    </xf>
    <xf numFmtId="0" fontId="30" fillId="0" borderId="0" xfId="0" applyFont="1" applyFill="1" applyAlignment="1">
      <alignment horizontal="center" vertical="center"/>
    </xf>
    <xf numFmtId="0" fontId="40" fillId="0" borderId="0" xfId="0" applyFont="1" applyFill="1">
      <alignment vertical="center"/>
    </xf>
    <xf numFmtId="0" fontId="22" fillId="7" borderId="18" xfId="0" applyFont="1" applyFill="1" applyBorder="1" applyAlignment="1">
      <alignment horizontal="center" vertical="center"/>
    </xf>
    <xf numFmtId="0" fontId="41" fillId="0" borderId="36" xfId="0" applyFont="1" applyFill="1" applyBorder="1" applyAlignment="1">
      <alignment horizontal="center" vertical="center"/>
    </xf>
    <xf numFmtId="0" fontId="8" fillId="0" borderId="16" xfId="0" applyFont="1" applyFill="1" applyBorder="1" applyAlignment="1">
      <alignment vertical="center"/>
    </xf>
    <xf numFmtId="0" fontId="31" fillId="0" borderId="0" xfId="0" applyFont="1" applyFill="1">
      <alignment vertical="center"/>
    </xf>
    <xf numFmtId="0" fontId="41" fillId="0" borderId="0" xfId="0" applyFont="1" applyFill="1" applyAlignment="1">
      <alignment horizontal="center" vertical="center"/>
    </xf>
    <xf numFmtId="0" fontId="8" fillId="5" borderId="5" xfId="0" applyFont="1" applyFill="1" applyBorder="1" applyAlignment="1">
      <alignment vertical="center"/>
    </xf>
    <xf numFmtId="0" fontId="8" fillId="5" borderId="6" xfId="0" applyFont="1" applyFill="1" applyBorder="1" applyAlignment="1">
      <alignment vertical="center"/>
    </xf>
    <xf numFmtId="0" fontId="8" fillId="5" borderId="10" xfId="0" applyFont="1" applyFill="1" applyBorder="1" applyAlignment="1">
      <alignment vertical="center"/>
    </xf>
    <xf numFmtId="192" fontId="22" fillId="7" borderId="18" xfId="0" applyNumberFormat="1" applyFont="1" applyFill="1" applyBorder="1" applyAlignment="1">
      <alignment horizontal="center" vertical="center"/>
    </xf>
    <xf numFmtId="192" fontId="41" fillId="0" borderId="36" xfId="0" applyNumberFormat="1" applyFont="1" applyFill="1" applyBorder="1" applyAlignment="1">
      <alignment horizontal="center" vertical="center"/>
    </xf>
    <xf numFmtId="0" fontId="8" fillId="5" borderId="36" xfId="0" applyFont="1" applyFill="1" applyBorder="1" applyAlignment="1">
      <alignment vertical="center"/>
    </xf>
    <xf numFmtId="0" fontId="8" fillId="5" borderId="0" xfId="0" applyFont="1" applyFill="1" applyBorder="1" applyAlignment="1">
      <alignment vertical="center"/>
    </xf>
    <xf numFmtId="0" fontId="42" fillId="5" borderId="0" xfId="0" applyFont="1" applyFill="1" applyBorder="1" applyAlignment="1" applyProtection="1">
      <alignment horizontal="center" vertical="center"/>
    </xf>
    <xf numFmtId="0" fontId="8" fillId="5" borderId="23" xfId="0" applyFont="1" applyFill="1" applyBorder="1" applyAlignment="1">
      <alignment vertical="center"/>
    </xf>
    <xf numFmtId="0" fontId="31" fillId="0" borderId="0" xfId="0" applyFont="1" applyFill="1" applyBorder="1" applyAlignment="1">
      <alignment vertical="center"/>
    </xf>
    <xf numFmtId="192" fontId="22" fillId="7" borderId="0" xfId="0" applyNumberFormat="1" applyFont="1" applyFill="1" applyBorder="1" applyAlignment="1">
      <alignment horizontal="left" vertical="center"/>
    </xf>
    <xf numFmtId="192" fontId="31" fillId="0" borderId="0" xfId="0" applyNumberFormat="1" applyFont="1" applyFill="1" applyBorder="1" applyAlignment="1">
      <alignment horizontal="left" vertical="center"/>
    </xf>
    <xf numFmtId="0" fontId="8" fillId="5" borderId="15" xfId="0" applyFont="1" applyFill="1" applyBorder="1" applyAlignment="1">
      <alignment vertical="center"/>
    </xf>
    <xf numFmtId="0" fontId="8" fillId="5" borderId="16" xfId="0" applyFont="1" applyFill="1" applyBorder="1" applyAlignment="1">
      <alignment vertical="center"/>
    </xf>
    <xf numFmtId="0" fontId="8" fillId="5" borderId="27" xfId="0" applyFont="1" applyFill="1" applyBorder="1" applyAlignment="1">
      <alignment vertical="center"/>
    </xf>
    <xf numFmtId="0" fontId="16" fillId="0" borderId="0" xfId="0" applyFont="1">
      <alignment vertical="center"/>
    </xf>
    <xf numFmtId="0" fontId="43" fillId="0" borderId="0" xfId="0" applyFont="1">
      <alignment vertical="center"/>
    </xf>
    <xf numFmtId="0" fontId="31" fillId="0" borderId="0" xfId="21" applyFont="1" applyProtection="1">
      <protection locked="0"/>
    </xf>
    <xf numFmtId="0" fontId="16" fillId="0" borderId="0" xfId="0" applyFont="1" applyAlignment="1">
      <alignment vertical="top"/>
    </xf>
    <xf numFmtId="0" fontId="44" fillId="0" borderId="0" xfId="0" applyFont="1" applyAlignment="1">
      <alignment horizontal="left" vertical="center"/>
    </xf>
    <xf numFmtId="0" fontId="45" fillId="0" borderId="0" xfId="0" applyFont="1" applyAlignment="1">
      <alignment horizontal="center" vertical="center"/>
    </xf>
    <xf numFmtId="0" fontId="22" fillId="0" borderId="21" xfId="0" applyFont="1" applyBorder="1" applyAlignment="1">
      <alignment horizontal="center" vertical="center"/>
    </xf>
    <xf numFmtId="0" fontId="22" fillId="0" borderId="7" xfId="0" applyFont="1" applyBorder="1" applyAlignment="1">
      <alignment horizontal="center" vertical="center"/>
    </xf>
    <xf numFmtId="0" fontId="22" fillId="0" borderId="58" xfId="0" applyFont="1" applyBorder="1" applyAlignment="1">
      <alignment horizontal="center" vertical="center"/>
    </xf>
    <xf numFmtId="0" fontId="24" fillId="5" borderId="59" xfId="0" applyFont="1" applyFill="1" applyBorder="1" applyAlignment="1" applyProtection="1">
      <alignment horizontal="center" vertical="center" shrinkToFit="1"/>
      <protection locked="0"/>
    </xf>
    <xf numFmtId="0" fontId="31" fillId="11" borderId="60" xfId="21" applyFont="1" applyFill="1" applyBorder="1" applyAlignment="1" applyProtection="1">
      <alignment vertical="center"/>
    </xf>
    <xf numFmtId="0" fontId="22" fillId="5" borderId="59" xfId="0" applyFont="1" applyFill="1" applyBorder="1" applyAlignment="1">
      <alignment horizontal="center" vertical="center" shrinkToFit="1"/>
    </xf>
    <xf numFmtId="0" fontId="46" fillId="0" borderId="0" xfId="0" applyFont="1" applyFill="1" applyBorder="1" applyAlignment="1">
      <alignment horizontal="centerContinuous" vertical="center" wrapText="1"/>
    </xf>
    <xf numFmtId="0" fontId="22" fillId="0" borderId="0" xfId="14" applyFont="1" applyProtection="1">
      <alignment vertical="center"/>
      <protection locked="0"/>
    </xf>
    <xf numFmtId="0" fontId="31" fillId="0" borderId="0" xfId="0" applyFont="1" applyAlignment="1">
      <alignment horizontal="left" vertical="center" wrapText="1"/>
    </xf>
    <xf numFmtId="0" fontId="47" fillId="0" borderId="0" xfId="14" applyFont="1" applyBorder="1" applyAlignment="1" applyProtection="1">
      <alignment vertical="center"/>
      <protection locked="0"/>
    </xf>
    <xf numFmtId="0" fontId="22" fillId="0" borderId="0" xfId="14" applyFont="1" applyBorder="1" applyAlignment="1" applyProtection="1">
      <alignment vertical="top"/>
      <protection locked="0"/>
    </xf>
    <xf numFmtId="0" fontId="31" fillId="0" borderId="0" xfId="14" applyFont="1" applyBorder="1" applyAlignment="1" applyProtection="1">
      <alignment horizontal="center" vertical="center" textRotation="255" wrapText="1"/>
      <protection locked="0"/>
    </xf>
    <xf numFmtId="0" fontId="31" fillId="0" borderId="0" xfId="0" applyFont="1" applyBorder="1" applyAlignment="1">
      <alignment horizontal="center" vertical="center" textRotation="255" wrapText="1"/>
    </xf>
    <xf numFmtId="0" fontId="5" fillId="0" borderId="0" xfId="0" applyFont="1" applyBorder="1" applyAlignment="1">
      <alignment horizontal="left" vertical="center"/>
    </xf>
    <xf numFmtId="0" fontId="5" fillId="0" borderId="0" xfId="0" applyFont="1" applyBorder="1" applyAlignment="1">
      <alignment horizontal="left" vertical="center" wrapText="1"/>
    </xf>
    <xf numFmtId="0" fontId="48" fillId="0" borderId="0" xfId="0" applyFont="1" applyBorder="1" applyAlignment="1">
      <alignment horizontal="left" vertical="center" wrapText="1"/>
    </xf>
    <xf numFmtId="0" fontId="44" fillId="0" borderId="0" xfId="0" applyFont="1" applyAlignment="1">
      <alignment horizontal="center" vertical="center"/>
    </xf>
    <xf numFmtId="0" fontId="22" fillId="0" borderId="21" xfId="0" applyFont="1" applyBorder="1" applyAlignment="1">
      <alignment horizontal="center" vertical="center" wrapText="1"/>
    </xf>
    <xf numFmtId="0" fontId="31" fillId="11" borderId="61" xfId="21" applyFont="1" applyFill="1" applyBorder="1" applyAlignment="1" applyProtection="1">
      <alignment vertical="center"/>
    </xf>
    <xf numFmtId="0" fontId="49" fillId="0" borderId="0" xfId="0" applyFont="1" applyFill="1" applyBorder="1" applyAlignment="1">
      <alignment horizontal="centerContinuous" vertical="center" wrapText="1"/>
    </xf>
    <xf numFmtId="0" fontId="30" fillId="0" borderId="0" xfId="14" applyFont="1" applyBorder="1" applyAlignment="1" applyProtection="1">
      <alignment vertical="center"/>
      <protection locked="0"/>
    </xf>
    <xf numFmtId="0" fontId="0" fillId="0" borderId="0" xfId="0" applyFont="1" applyAlignment="1">
      <alignment horizontal="left" vertical="center" wrapText="1"/>
    </xf>
    <xf numFmtId="0" fontId="31" fillId="0" borderId="0" xfId="14" applyFont="1" applyBorder="1" applyAlignment="1" applyProtection="1">
      <alignment vertical="center" wrapText="1"/>
      <protection locked="0"/>
    </xf>
    <xf numFmtId="0" fontId="31" fillId="0" borderId="0" xfId="0" applyFont="1" applyBorder="1" applyAlignment="1">
      <alignment vertical="center" wrapText="1"/>
    </xf>
    <xf numFmtId="0" fontId="24" fillId="5" borderId="59" xfId="0" applyFont="1" applyFill="1" applyBorder="1" applyAlignment="1" applyProtection="1">
      <alignment horizontal="left" vertical="center" shrinkToFit="1"/>
      <protection locked="0"/>
    </xf>
    <xf numFmtId="0" fontId="22" fillId="5" borderId="59" xfId="0" applyFont="1" applyFill="1" applyBorder="1" applyAlignment="1">
      <alignment horizontal="left" vertical="center" shrinkToFit="1"/>
    </xf>
    <xf numFmtId="0" fontId="25" fillId="0" borderId="0" xfId="14" applyFont="1" applyBorder="1" applyAlignment="1" applyProtection="1">
      <alignment horizontal="left" vertical="top" wrapText="1"/>
      <protection locked="0"/>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22" fillId="0" borderId="62" xfId="0" applyFont="1" applyBorder="1" applyAlignment="1">
      <alignment horizontal="center" vertical="top"/>
    </xf>
    <xf numFmtId="0" fontId="24" fillId="6" borderId="59" xfId="0" applyFont="1" applyFill="1" applyBorder="1" applyAlignment="1">
      <alignment horizontal="left" vertical="center" shrinkToFit="1"/>
    </xf>
    <xf numFmtId="0" fontId="22" fillId="6" borderId="59" xfId="0" applyFont="1" applyFill="1" applyBorder="1" applyAlignment="1">
      <alignment horizontal="left" vertical="center" shrinkToFit="1"/>
    </xf>
    <xf numFmtId="0" fontId="31" fillId="0" borderId="12" xfId="0" applyFont="1" applyBorder="1" applyAlignment="1">
      <alignment horizontal="center" vertical="center"/>
    </xf>
    <xf numFmtId="0" fontId="22" fillId="0" borderId="58" xfId="0" applyFont="1" applyBorder="1" applyAlignment="1">
      <alignment horizontal="center" vertical="center" wrapText="1"/>
    </xf>
    <xf numFmtId="0" fontId="31" fillId="0" borderId="20" xfId="0" applyFont="1" applyBorder="1" applyAlignment="1">
      <alignment horizontal="center" vertical="center"/>
    </xf>
    <xf numFmtId="0" fontId="31" fillId="0" borderId="63" xfId="0" applyFont="1" applyBorder="1" applyAlignment="1">
      <alignment horizontal="center" vertical="center"/>
    </xf>
    <xf numFmtId="0" fontId="22" fillId="0" borderId="62" xfId="0" applyFont="1" applyBorder="1" applyAlignment="1">
      <alignment horizontal="center" vertical="center" wrapText="1"/>
    </xf>
    <xf numFmtId="0" fontId="22" fillId="0" borderId="0" xfId="14" applyFont="1" applyBorder="1" applyAlignment="1" applyProtection="1">
      <alignment vertical="top" wrapText="1"/>
      <protection locked="0"/>
    </xf>
    <xf numFmtId="58" fontId="49" fillId="7" borderId="63" xfId="0" applyNumberFormat="1" applyFont="1" applyFill="1" applyBorder="1" applyAlignment="1" applyProtection="1">
      <alignment horizontal="centerContinuous" vertical="center"/>
    </xf>
    <xf numFmtId="0" fontId="0" fillId="0" borderId="0" xfId="0" applyFont="1" applyBorder="1" applyAlignment="1">
      <alignment horizontal="center" vertical="center"/>
    </xf>
    <xf numFmtId="0" fontId="22" fillId="0" borderId="17" xfId="0" applyFont="1" applyBorder="1" applyAlignment="1">
      <alignment horizontal="center" vertical="center" wrapText="1"/>
    </xf>
    <xf numFmtId="0" fontId="24" fillId="5" borderId="64" xfId="0" applyFont="1" applyFill="1" applyBorder="1" applyAlignment="1" applyProtection="1">
      <alignment horizontal="center" vertical="center" wrapText="1"/>
      <protection locked="0"/>
    </xf>
    <xf numFmtId="0" fontId="24" fillId="5" borderId="59" xfId="0" applyFont="1" applyFill="1" applyBorder="1" applyAlignment="1" applyProtection="1">
      <alignment horizontal="center" vertical="center" wrapText="1"/>
      <protection locked="0"/>
    </xf>
    <xf numFmtId="0" fontId="22" fillId="5" borderId="59" xfId="0" applyFont="1" applyFill="1" applyBorder="1" applyAlignment="1">
      <alignment horizontal="center" vertical="center" wrapText="1"/>
    </xf>
    <xf numFmtId="0" fontId="5" fillId="0" borderId="0" xfId="14" applyFont="1" applyBorder="1" applyAlignment="1" applyProtection="1">
      <alignment horizontal="center" vertical="center"/>
      <protection locked="0"/>
    </xf>
    <xf numFmtId="0" fontId="47" fillId="0" borderId="0" xfId="0" applyFont="1" applyBorder="1" applyAlignment="1">
      <alignment horizontal="left" vertical="center" wrapText="1"/>
    </xf>
    <xf numFmtId="0" fontId="25" fillId="0" borderId="0" xfId="14" applyFont="1" applyBorder="1" applyAlignment="1" applyProtection="1">
      <alignment vertical="top"/>
      <protection locked="0"/>
    </xf>
    <xf numFmtId="0" fontId="47" fillId="0" borderId="0" xfId="0" applyFont="1" applyBorder="1" applyAlignment="1">
      <alignment vertical="center"/>
    </xf>
    <xf numFmtId="0" fontId="0" fillId="7" borderId="63" xfId="0" applyFont="1" applyFill="1" applyBorder="1" applyAlignment="1" applyProtection="1">
      <alignment horizontal="centerContinuous" vertical="center"/>
    </xf>
    <xf numFmtId="0" fontId="16" fillId="0" borderId="0" xfId="14" applyFont="1" applyBorder="1" applyAlignment="1" applyProtection="1">
      <alignment vertical="center"/>
      <protection locked="0"/>
    </xf>
    <xf numFmtId="0" fontId="50" fillId="0" borderId="0" xfId="14" applyFont="1" applyBorder="1" applyAlignment="1" applyProtection="1">
      <alignment vertical="center"/>
      <protection locked="0"/>
    </xf>
    <xf numFmtId="0" fontId="16" fillId="0" borderId="0" xfId="0" applyFont="1" applyBorder="1" applyAlignment="1">
      <alignment vertical="center"/>
    </xf>
    <xf numFmtId="0" fontId="0" fillId="0" borderId="16" xfId="0" applyFont="1" applyBorder="1" applyAlignment="1">
      <alignment horizontal="center" vertical="center"/>
    </xf>
    <xf numFmtId="0" fontId="46" fillId="0" borderId="0" xfId="0" applyFont="1" applyFill="1" applyAlignment="1">
      <alignment horizontal="centerContinuous" vertical="center" wrapText="1"/>
    </xf>
    <xf numFmtId="0" fontId="5" fillId="0" borderId="0" xfId="14" applyFont="1" applyAlignment="1" applyProtection="1">
      <alignment horizontal="center" vertical="center"/>
      <protection locked="0"/>
    </xf>
    <xf numFmtId="0" fontId="16" fillId="0" borderId="0" xfId="14" applyFont="1" applyAlignment="1" applyProtection="1">
      <alignment vertical="center"/>
      <protection locked="0"/>
    </xf>
    <xf numFmtId="0" fontId="50" fillId="0" borderId="0" xfId="14" applyFont="1" applyAlignment="1" applyProtection="1">
      <alignment vertical="top"/>
      <protection locked="0"/>
    </xf>
    <xf numFmtId="0" fontId="50" fillId="0" borderId="0" xfId="14" applyFont="1" applyAlignment="1" applyProtection="1">
      <alignment vertical="center"/>
      <protection locked="0"/>
    </xf>
    <xf numFmtId="0" fontId="16" fillId="0" borderId="0" xfId="0" applyFont="1" applyAlignment="1">
      <alignment vertical="center"/>
    </xf>
    <xf numFmtId="0" fontId="51" fillId="0" borderId="0" xfId="14" applyFont="1" applyAlignment="1" applyProtection="1">
      <alignment horizontal="center" vertical="center"/>
      <protection locked="0"/>
    </xf>
    <xf numFmtId="0" fontId="51" fillId="0" borderId="6" xfId="14" applyFont="1" applyBorder="1" applyAlignment="1" applyProtection="1">
      <alignment horizontal="center" vertical="center"/>
      <protection locked="0"/>
    </xf>
    <xf numFmtId="0" fontId="51" fillId="6" borderId="59" xfId="0" applyFont="1" applyFill="1" applyBorder="1" applyProtection="1">
      <alignment vertical="center"/>
    </xf>
    <xf numFmtId="0" fontId="43" fillId="6" borderId="59" xfId="0" applyFont="1" applyFill="1" applyBorder="1">
      <alignment vertical="center"/>
    </xf>
    <xf numFmtId="0" fontId="43" fillId="0" borderId="0" xfId="0" applyFont="1" applyAlignment="1">
      <alignment vertical="top"/>
    </xf>
    <xf numFmtId="0" fontId="38" fillId="0" borderId="0" xfId="14" applyFont="1" applyAlignment="1" applyProtection="1">
      <alignment horizontal="center" vertical="center"/>
      <protection locked="0"/>
    </xf>
    <xf numFmtId="0" fontId="31" fillId="0" borderId="36" xfId="0" applyFont="1" applyBorder="1" applyAlignment="1">
      <alignment horizontal="center" vertical="center"/>
    </xf>
    <xf numFmtId="0" fontId="38" fillId="0" borderId="17" xfId="14" applyFont="1" applyBorder="1" applyAlignment="1" applyProtection="1">
      <alignment horizontal="center" vertical="center" wrapText="1"/>
      <protection locked="0"/>
    </xf>
    <xf numFmtId="0" fontId="52" fillId="6" borderId="64" xfId="0" applyFont="1" applyFill="1" applyBorder="1" applyAlignment="1" applyProtection="1">
      <alignment vertical="center" shrinkToFit="1"/>
    </xf>
    <xf numFmtId="0" fontId="52" fillId="6" borderId="59" xfId="14" applyFont="1" applyFill="1" applyBorder="1" applyAlignment="1" applyProtection="1">
      <alignment vertical="center" wrapText="1"/>
    </xf>
    <xf numFmtId="0" fontId="52" fillId="6" borderId="59" xfId="0" applyFont="1" applyFill="1" applyBorder="1" applyAlignment="1" applyProtection="1">
      <alignment vertical="center" shrinkToFit="1"/>
    </xf>
    <xf numFmtId="0" fontId="38" fillId="6" borderId="59" xfId="0" applyFont="1" applyFill="1" applyBorder="1" applyProtection="1">
      <alignment vertical="center"/>
    </xf>
    <xf numFmtId="0" fontId="16" fillId="6" borderId="59" xfId="0" applyFont="1" applyFill="1" applyBorder="1">
      <alignment vertical="center"/>
    </xf>
    <xf numFmtId="0" fontId="31" fillId="0" borderId="9" xfId="0" applyFont="1" applyBorder="1" applyAlignment="1">
      <alignment horizontal="center" vertical="center"/>
    </xf>
    <xf numFmtId="0" fontId="38" fillId="0" borderId="15" xfId="14" applyFont="1" applyBorder="1" applyAlignment="1" applyProtection="1">
      <alignment horizontal="center" vertical="center"/>
      <protection locked="0"/>
    </xf>
    <xf numFmtId="0" fontId="38" fillId="0" borderId="21" xfId="14" applyFont="1" applyBorder="1" applyAlignment="1" applyProtection="1">
      <alignment horizontal="center" vertical="center" wrapText="1"/>
      <protection locked="0"/>
    </xf>
    <xf numFmtId="0" fontId="31" fillId="0" borderId="15" xfId="0" applyFont="1" applyBorder="1" applyAlignment="1">
      <alignment horizontal="center" vertical="center"/>
    </xf>
    <xf numFmtId="0" fontId="53" fillId="0" borderId="0" xfId="14" applyFont="1" applyAlignment="1" applyProtection="1">
      <protection locked="0"/>
    </xf>
    <xf numFmtId="0" fontId="0" fillId="0" borderId="6" xfId="0" applyFont="1" applyBorder="1" applyAlignment="1" applyProtection="1">
      <alignment vertical="center"/>
    </xf>
    <xf numFmtId="0" fontId="0" fillId="0" borderId="0" xfId="0" applyFont="1" applyBorder="1" applyAlignment="1" applyProtection="1">
      <alignment vertical="center"/>
    </xf>
    <xf numFmtId="0" fontId="54" fillId="0" borderId="0" xfId="0" applyFont="1">
      <alignment vertical="center"/>
    </xf>
    <xf numFmtId="0" fontId="8" fillId="0" borderId="0" xfId="0" applyFont="1" applyProtection="1">
      <alignment vertical="center"/>
    </xf>
    <xf numFmtId="0" fontId="47" fillId="0" borderId="0" xfId="0" applyFont="1" applyProtection="1">
      <alignment vertical="center"/>
      <protection locked="0"/>
    </xf>
    <xf numFmtId="0" fontId="31" fillId="2" borderId="0" xfId="21" applyFont="1" applyFill="1" applyProtection="1">
      <protection locked="0"/>
    </xf>
    <xf numFmtId="0" fontId="31" fillId="0" borderId="0" xfId="21" applyFont="1"/>
    <xf numFmtId="0" fontId="31" fillId="0" borderId="0" xfId="21" applyFont="1" applyAlignment="1">
      <alignment shrinkToFit="1"/>
    </xf>
    <xf numFmtId="0" fontId="31" fillId="0" borderId="0" xfId="21" applyFont="1" applyAlignment="1"/>
    <xf numFmtId="0" fontId="31" fillId="0" borderId="0" xfId="21" applyFont="1" applyAlignment="1">
      <alignment wrapText="1"/>
    </xf>
    <xf numFmtId="0" fontId="31" fillId="0" borderId="0" xfId="21" applyFont="1" applyAlignment="1">
      <alignment horizontal="left" wrapText="1"/>
    </xf>
    <xf numFmtId="0" fontId="31" fillId="0" borderId="0" xfId="21" applyFont="1" applyAlignment="1">
      <alignment horizontal="left"/>
    </xf>
    <xf numFmtId="0" fontId="22" fillId="7" borderId="0" xfId="0" applyFont="1" applyFill="1" applyAlignment="1" applyProtection="1">
      <alignment vertical="center"/>
    </xf>
    <xf numFmtId="0" fontId="22" fillId="0" borderId="0" xfId="0" applyFont="1" applyAlignment="1" applyProtection="1">
      <alignment horizontal="left" vertical="center"/>
    </xf>
    <xf numFmtId="0" fontId="22" fillId="0" borderId="0" xfId="0" applyFont="1" applyAlignment="1" applyProtection="1">
      <alignment horizontal="center" vertical="center"/>
    </xf>
    <xf numFmtId="0" fontId="27" fillId="0" borderId="0" xfId="0" applyFont="1" applyAlignment="1" applyProtection="1">
      <alignment horizontal="center" vertical="center"/>
    </xf>
    <xf numFmtId="0" fontId="27" fillId="0" borderId="0" xfId="0" applyFont="1" applyAlignment="1" applyProtection="1">
      <alignment horizontal="left" vertical="center"/>
    </xf>
    <xf numFmtId="0" fontId="5" fillId="8" borderId="17" xfId="21" applyFont="1" applyFill="1" applyBorder="1" applyAlignment="1" applyProtection="1">
      <alignment horizontal="center" vertical="center"/>
    </xf>
    <xf numFmtId="0" fontId="5" fillId="0" borderId="17" xfId="21" applyFont="1" applyBorder="1" applyAlignment="1" applyProtection="1">
      <alignment horizontal="left" vertical="top"/>
    </xf>
    <xf numFmtId="0" fontId="5" fillId="0" borderId="0" xfId="21" applyFont="1" applyAlignment="1" applyProtection="1">
      <alignment horizontal="left" vertical="center" wrapText="1"/>
    </xf>
    <xf numFmtId="0" fontId="22" fillId="0" borderId="0" xfId="0" applyFont="1" applyAlignment="1" applyProtection="1">
      <alignment horizontal="left" vertical="center" wrapText="1"/>
    </xf>
    <xf numFmtId="0" fontId="55" fillId="8" borderId="17" xfId="21" applyFont="1" applyFill="1" applyBorder="1" applyAlignment="1" applyProtection="1">
      <alignment horizontal="center" vertical="center" wrapText="1"/>
    </xf>
    <xf numFmtId="0" fontId="38" fillId="6" borderId="17" xfId="21" applyFont="1" applyFill="1" applyBorder="1" applyAlignment="1" applyProtection="1">
      <alignment horizontal="center" vertical="center" wrapText="1"/>
      <protection locked="0"/>
    </xf>
    <xf numFmtId="0" fontId="56" fillId="11" borderId="9" xfId="21" applyFont="1" applyFill="1" applyBorder="1" applyAlignment="1" applyProtection="1">
      <alignment horizontal="center" vertical="center"/>
    </xf>
    <xf numFmtId="0" fontId="5" fillId="2" borderId="0" xfId="21" applyFont="1" applyFill="1" applyBorder="1" applyAlignment="1" applyProtection="1">
      <alignment horizontal="center" vertical="center" wrapText="1"/>
    </xf>
    <xf numFmtId="0" fontId="22" fillId="0" borderId="0" xfId="21" applyFont="1" applyBorder="1" applyAlignment="1" applyProtection="1">
      <alignment horizontal="left" vertical="center" wrapText="1"/>
    </xf>
    <xf numFmtId="0" fontId="5" fillId="8" borderId="9" xfId="21" applyFont="1" applyFill="1" applyBorder="1" applyAlignment="1" applyProtection="1">
      <alignment horizontal="left" vertical="center" wrapText="1"/>
    </xf>
    <xf numFmtId="0" fontId="57" fillId="7" borderId="9" xfId="21" applyFont="1" applyFill="1" applyBorder="1" applyAlignment="1" applyProtection="1">
      <alignment horizontal="center" vertical="center" wrapText="1"/>
    </xf>
    <xf numFmtId="0" fontId="6" fillId="0" borderId="0" xfId="21" applyFont="1" applyAlignment="1" applyProtection="1">
      <alignment horizontal="left" vertical="center" wrapText="1"/>
    </xf>
    <xf numFmtId="0" fontId="5" fillId="10" borderId="17" xfId="21" applyFont="1" applyFill="1" applyBorder="1" applyAlignment="1" applyProtection="1">
      <alignment horizontal="center" vertical="center"/>
    </xf>
    <xf numFmtId="0" fontId="5" fillId="10" borderId="17" xfId="21" applyFont="1" applyFill="1" applyBorder="1" applyAlignment="1" applyProtection="1">
      <alignment horizontal="left" vertical="center"/>
    </xf>
    <xf numFmtId="0" fontId="1" fillId="5" borderId="17" xfId="21" applyFont="1" applyFill="1" applyBorder="1" applyAlignment="1" applyProtection="1">
      <alignment horizontal="center" vertical="center"/>
      <protection locked="0"/>
    </xf>
    <xf numFmtId="0" fontId="58" fillId="10" borderId="17" xfId="21" applyFont="1" applyFill="1" applyBorder="1" applyAlignment="1" applyProtection="1">
      <alignment horizontal="center" vertical="center"/>
    </xf>
    <xf numFmtId="0" fontId="58" fillId="10" borderId="65" xfId="21" applyFont="1" applyFill="1" applyBorder="1" applyAlignment="1" applyProtection="1">
      <alignment horizontal="center" vertical="center"/>
    </xf>
    <xf numFmtId="0" fontId="58" fillId="0" borderId="6" xfId="21" applyFont="1" applyBorder="1" applyAlignment="1" applyProtection="1">
      <alignment horizontal="center" vertical="center"/>
    </xf>
    <xf numFmtId="0" fontId="59" fillId="0" borderId="66" xfId="21" applyFont="1" applyBorder="1" applyAlignment="1" applyProtection="1">
      <alignment horizontal="center" vertical="center" shrinkToFit="1"/>
    </xf>
    <xf numFmtId="0" fontId="60" fillId="0" borderId="0" xfId="0" applyFont="1" applyProtection="1">
      <alignment vertical="center"/>
    </xf>
    <xf numFmtId="0" fontId="22" fillId="0" borderId="0" xfId="21" applyFont="1" applyAlignment="1" applyProtection="1">
      <alignment horizontal="left"/>
    </xf>
    <xf numFmtId="0" fontId="22" fillId="5" borderId="67" xfId="21" applyFont="1" applyFill="1" applyBorder="1" applyAlignment="1" applyProtection="1">
      <alignment horizontal="center" vertical="center" wrapText="1"/>
      <protection locked="0"/>
    </xf>
    <xf numFmtId="0" fontId="30" fillId="10" borderId="7" xfId="21" applyFont="1" applyFill="1" applyBorder="1" applyAlignment="1" applyProtection="1">
      <alignment horizontal="center" vertical="center"/>
    </xf>
    <xf numFmtId="0" fontId="30" fillId="10" borderId="17" xfId="21" applyFont="1" applyFill="1" applyBorder="1" applyAlignment="1" applyProtection="1">
      <alignment horizontal="center" vertical="center"/>
    </xf>
    <xf numFmtId="0" fontId="30" fillId="10" borderId="17" xfId="21" applyFont="1" applyFill="1" applyBorder="1" applyAlignment="1" applyProtection="1">
      <alignment horizontal="left" vertical="center"/>
    </xf>
    <xf numFmtId="0" fontId="30" fillId="10" borderId="21" xfId="21" applyFont="1" applyFill="1" applyBorder="1" applyAlignment="1" applyProtection="1">
      <alignment horizontal="center" vertical="center"/>
    </xf>
    <xf numFmtId="0" fontId="5" fillId="0" borderId="0" xfId="21" applyFont="1" applyAlignment="1" applyProtection="1">
      <alignment horizontal="left" vertical="center"/>
    </xf>
    <xf numFmtId="0" fontId="22" fillId="0" borderId="0" xfId="0" applyFont="1" applyAlignment="1" applyProtection="1">
      <alignment vertical="center"/>
    </xf>
    <xf numFmtId="0" fontId="30" fillId="10" borderId="17" xfId="21" applyFont="1" applyFill="1" applyBorder="1" applyAlignment="1" applyProtection="1">
      <alignment horizontal="center" vertical="center" textRotation="255"/>
    </xf>
    <xf numFmtId="0" fontId="23" fillId="0" borderId="36" xfId="21" applyFont="1" applyBorder="1" applyAlignment="1" applyProtection="1">
      <alignment horizontal="left" vertical="top" wrapText="1"/>
    </xf>
    <xf numFmtId="0" fontId="30" fillId="10" borderId="17" xfId="21" applyFont="1" applyFill="1" applyBorder="1" applyAlignment="1" applyProtection="1">
      <alignment horizontal="center" vertical="center" wrapText="1"/>
    </xf>
    <xf numFmtId="192" fontId="30" fillId="7" borderId="17" xfId="21" applyNumberFormat="1" applyFont="1" applyFill="1" applyBorder="1" applyAlignment="1" applyProtection="1">
      <alignment horizontal="center" vertical="center"/>
    </xf>
    <xf numFmtId="0" fontId="32" fillId="10" borderId="17" xfId="21" applyFont="1" applyFill="1" applyBorder="1" applyAlignment="1" applyProtection="1">
      <alignment horizontal="center" vertical="center"/>
    </xf>
    <xf numFmtId="0" fontId="23" fillId="7" borderId="21" xfId="21" applyFont="1" applyFill="1" applyBorder="1" applyAlignment="1" applyProtection="1">
      <alignment horizontal="center" vertical="top"/>
    </xf>
    <xf numFmtId="0" fontId="23" fillId="7" borderId="7" xfId="21" applyFont="1" applyFill="1" applyBorder="1" applyAlignment="1" applyProtection="1">
      <alignment horizontal="center" vertical="center"/>
    </xf>
    <xf numFmtId="0" fontId="23" fillId="7" borderId="8" xfId="21" applyFont="1" applyFill="1" applyBorder="1" applyAlignment="1" applyProtection="1">
      <alignment horizontal="center" vertical="center"/>
    </xf>
    <xf numFmtId="0" fontId="22" fillId="7" borderId="21" xfId="21" applyFont="1" applyFill="1" applyBorder="1" applyAlignment="1" applyProtection="1">
      <alignment horizontal="center" vertical="top"/>
    </xf>
    <xf numFmtId="0" fontId="23" fillId="7" borderId="21" xfId="21" applyFont="1" applyFill="1" applyBorder="1" applyAlignment="1" applyProtection="1">
      <alignment horizontal="center" vertical="center"/>
    </xf>
    <xf numFmtId="0" fontId="56" fillId="11" borderId="12" xfId="21" applyFont="1" applyFill="1" applyBorder="1" applyAlignment="1" applyProtection="1">
      <alignment horizontal="center" vertical="center"/>
    </xf>
    <xf numFmtId="0" fontId="53" fillId="2" borderId="0" xfId="0" applyFont="1" applyFill="1" applyBorder="1" applyAlignment="1" applyProtection="1">
      <alignment horizontal="center" vertical="center" wrapText="1"/>
    </xf>
    <xf numFmtId="0" fontId="0" fillId="0" borderId="0" xfId="0" applyBorder="1" applyAlignment="1" applyProtection="1">
      <alignment horizontal="left" vertical="center" wrapText="1"/>
    </xf>
    <xf numFmtId="0" fontId="5" fillId="8" borderId="12" xfId="0" applyFont="1" applyFill="1" applyBorder="1" applyAlignment="1" applyProtection="1">
      <alignment horizontal="left" vertical="center" wrapText="1"/>
    </xf>
    <xf numFmtId="0" fontId="57" fillId="7" borderId="12" xfId="0" applyFont="1" applyFill="1" applyBorder="1" applyAlignment="1" applyProtection="1">
      <alignment horizontal="center" vertical="center" wrapText="1"/>
    </xf>
    <xf numFmtId="0" fontId="61" fillId="0" borderId="0" xfId="0" applyFont="1" applyAlignment="1" applyProtection="1">
      <alignment horizontal="left" vertical="center" wrapText="1"/>
    </xf>
    <xf numFmtId="0" fontId="58" fillId="0" borderId="0" xfId="21" applyFont="1" applyBorder="1" applyAlignment="1" applyProtection="1">
      <alignment horizontal="center" vertical="center"/>
    </xf>
    <xf numFmtId="0" fontId="59" fillId="0" borderId="68" xfId="21" applyFont="1" applyBorder="1" applyAlignment="1" applyProtection="1">
      <alignment horizontal="center" vertical="center" shrinkToFit="1"/>
    </xf>
    <xf numFmtId="0" fontId="30" fillId="10" borderId="9" xfId="21" applyFont="1" applyFill="1" applyBorder="1" applyAlignment="1" applyProtection="1">
      <alignment horizontal="center" vertical="center"/>
    </xf>
    <xf numFmtId="38" fontId="3" fillId="7" borderId="17" xfId="24" applyFont="1" applyFill="1" applyBorder="1" applyAlignment="1" applyProtection="1">
      <alignment horizontal="center" vertical="center" shrinkToFit="1"/>
    </xf>
    <xf numFmtId="38" fontId="3" fillId="7" borderId="69" xfId="24" applyFont="1" applyFill="1" applyBorder="1" applyAlignment="1" applyProtection="1">
      <alignment horizontal="center" vertical="center" shrinkToFit="1"/>
    </xf>
    <xf numFmtId="0" fontId="62" fillId="0" borderId="0" xfId="0" applyFont="1" applyAlignment="1" applyProtection="1">
      <alignment horizontal="left" vertical="center" wrapText="1"/>
    </xf>
    <xf numFmtId="0" fontId="30" fillId="10" borderId="9" xfId="21" applyFont="1" applyFill="1" applyBorder="1" applyAlignment="1" applyProtection="1">
      <alignment horizontal="center" vertical="center" wrapText="1"/>
    </xf>
    <xf numFmtId="38" fontId="57" fillId="7" borderId="17" xfId="24" applyFont="1" applyFill="1" applyBorder="1" applyAlignment="1" applyProtection="1">
      <alignment horizontal="center" vertical="center" shrinkToFit="1"/>
    </xf>
    <xf numFmtId="0" fontId="30" fillId="10" borderId="5" xfId="21" applyFont="1" applyFill="1" applyBorder="1" applyAlignment="1" applyProtection="1">
      <alignment horizontal="center" vertical="center"/>
    </xf>
    <xf numFmtId="0" fontId="30" fillId="10" borderId="5" xfId="21" applyFont="1" applyFill="1" applyBorder="1" applyAlignment="1" applyProtection="1">
      <alignment horizontal="center" vertical="center" wrapText="1"/>
    </xf>
    <xf numFmtId="38" fontId="38" fillId="6" borderId="9" xfId="24" applyFont="1" applyFill="1" applyBorder="1" applyAlignment="1" applyProtection="1">
      <alignment horizontal="center" vertical="center" shrinkToFit="1"/>
      <protection locked="0"/>
    </xf>
    <xf numFmtId="0" fontId="60" fillId="10" borderId="21" xfId="0" applyFont="1" applyFill="1" applyBorder="1" applyAlignment="1" applyProtection="1">
      <alignment horizontal="center" vertical="center"/>
    </xf>
    <xf numFmtId="0" fontId="3" fillId="6" borderId="17" xfId="0" applyFont="1" applyFill="1" applyBorder="1" applyAlignment="1" applyProtection="1">
      <alignment horizontal="center" vertical="center" shrinkToFit="1"/>
      <protection locked="0"/>
    </xf>
    <xf numFmtId="0" fontId="63" fillId="11" borderId="9" xfId="0" applyFont="1" applyFill="1" applyBorder="1" applyAlignment="1" applyProtection="1">
      <alignment horizontal="center" vertical="center"/>
    </xf>
    <xf numFmtId="193" fontId="29" fillId="7" borderId="9" xfId="0" applyNumberFormat="1" applyFont="1" applyFill="1" applyBorder="1" applyAlignment="1" applyProtection="1">
      <alignment horizontal="center" vertical="center" shrinkToFit="1"/>
    </xf>
    <xf numFmtId="0" fontId="62" fillId="0" borderId="0" xfId="0" applyFont="1" applyAlignment="1" applyProtection="1">
      <alignment horizontal="left" vertical="center"/>
    </xf>
    <xf numFmtId="38" fontId="64" fillId="7" borderId="9" xfId="24" applyFont="1" applyFill="1" applyBorder="1" applyAlignment="1" applyProtection="1">
      <alignment horizontal="center" vertical="center" shrinkToFit="1"/>
    </xf>
    <xf numFmtId="0" fontId="27" fillId="0" borderId="0" xfId="0" applyFont="1" applyAlignment="1" applyProtection="1">
      <alignment horizontal="left" vertical="center" wrapText="1"/>
    </xf>
    <xf numFmtId="0" fontId="27" fillId="0" borderId="0" xfId="0" applyFont="1" applyAlignment="1" applyProtection="1">
      <alignment horizontal="left"/>
    </xf>
    <xf numFmtId="0" fontId="1" fillId="5" borderId="5" xfId="21" applyFont="1" applyFill="1" applyBorder="1" applyAlignment="1" applyProtection="1">
      <alignment horizontal="center" vertical="center"/>
      <protection locked="0"/>
    </xf>
    <xf numFmtId="0" fontId="1" fillId="5" borderId="10" xfId="21" applyFont="1" applyFill="1" applyBorder="1" applyAlignment="1" applyProtection="1">
      <alignment horizontal="center" vertical="center"/>
      <protection locked="0"/>
    </xf>
    <xf numFmtId="0" fontId="0" fillId="5" borderId="70" xfId="0" applyFont="1" applyFill="1" applyBorder="1" applyAlignment="1" applyProtection="1">
      <alignment horizontal="center" vertical="center" wrapText="1"/>
      <protection locked="0"/>
    </xf>
    <xf numFmtId="0" fontId="62" fillId="0" borderId="0" xfId="0" applyFont="1" applyAlignment="1" applyProtection="1">
      <alignment horizontal="right" vertical="center"/>
    </xf>
    <xf numFmtId="0" fontId="62" fillId="0" borderId="0" xfId="0" applyFont="1" applyAlignment="1" applyProtection="1">
      <alignment horizontal="right" vertical="top" wrapText="1"/>
    </xf>
    <xf numFmtId="0" fontId="24" fillId="5" borderId="5" xfId="0" applyFont="1" applyFill="1" applyBorder="1" applyAlignment="1" applyProtection="1">
      <alignment horizontal="left" vertical="top" wrapText="1"/>
    </xf>
    <xf numFmtId="0" fontId="24" fillId="5" borderId="6" xfId="0" applyFont="1" applyFill="1" applyBorder="1" applyAlignment="1" applyProtection="1">
      <alignment horizontal="left" vertical="top" wrapText="1"/>
    </xf>
    <xf numFmtId="0" fontId="24" fillId="5" borderId="10" xfId="0" applyFont="1" applyFill="1" applyBorder="1" applyAlignment="1" applyProtection="1">
      <alignment horizontal="left" vertical="top" wrapText="1"/>
    </xf>
    <xf numFmtId="0" fontId="2" fillId="0" borderId="36" xfId="0" applyFont="1" applyBorder="1" applyAlignment="1" applyProtection="1">
      <alignment horizontal="left" vertical="top"/>
    </xf>
    <xf numFmtId="0" fontId="60" fillId="10" borderId="17" xfId="0" applyFont="1" applyFill="1" applyBorder="1" applyAlignment="1" applyProtection="1">
      <alignment horizontal="left" vertical="center"/>
    </xf>
    <xf numFmtId="0" fontId="27" fillId="0" borderId="0" xfId="0" applyFont="1" applyFill="1" applyAlignment="1" applyProtection="1">
      <alignment vertical="center"/>
    </xf>
    <xf numFmtId="0" fontId="65" fillId="7" borderId="21" xfId="21" applyFont="1" applyFill="1" applyBorder="1" applyAlignment="1" applyProtection="1">
      <alignment horizontal="center" vertical="top"/>
    </xf>
    <xf numFmtId="0" fontId="65" fillId="7" borderId="7" xfId="21" applyFont="1" applyFill="1" applyBorder="1" applyAlignment="1" applyProtection="1">
      <alignment horizontal="center" vertical="center"/>
    </xf>
    <xf numFmtId="0" fontId="65" fillId="7" borderId="8" xfId="21" applyFont="1" applyFill="1" applyBorder="1" applyAlignment="1" applyProtection="1">
      <alignment horizontal="center" vertical="center"/>
    </xf>
    <xf numFmtId="0" fontId="32" fillId="7" borderId="21" xfId="21" applyFont="1" applyFill="1" applyBorder="1" applyAlignment="1" applyProtection="1">
      <alignment horizontal="center" vertical="top"/>
    </xf>
    <xf numFmtId="0" fontId="65" fillId="7" borderId="21" xfId="21" applyFont="1" applyFill="1" applyBorder="1" applyAlignment="1" applyProtection="1">
      <alignment horizontal="center" vertical="center"/>
    </xf>
    <xf numFmtId="0" fontId="62" fillId="0" borderId="0" xfId="0" applyFont="1" applyAlignment="1" applyProtection="1">
      <alignment horizontal="right" vertical="top"/>
    </xf>
    <xf numFmtId="0" fontId="62" fillId="10" borderId="17" xfId="0" applyFont="1" applyFill="1" applyBorder="1" applyAlignment="1" applyProtection="1">
      <alignment horizontal="center" vertical="center"/>
    </xf>
    <xf numFmtId="0" fontId="62" fillId="0" borderId="17" xfId="0" applyFont="1" applyBorder="1" applyAlignment="1" applyProtection="1">
      <alignment horizontal="left" vertical="center"/>
    </xf>
    <xf numFmtId="0" fontId="5" fillId="6" borderId="17" xfId="0" applyFont="1" applyFill="1" applyBorder="1" applyAlignment="1" applyProtection="1">
      <alignment horizontal="left" vertical="center" wrapText="1"/>
      <protection locked="0"/>
    </xf>
    <xf numFmtId="0" fontId="62" fillId="6" borderId="17" xfId="0" applyFont="1" applyFill="1" applyBorder="1" applyAlignment="1" applyProtection="1">
      <alignment horizontal="left" vertical="center" wrapText="1"/>
      <protection locked="0"/>
    </xf>
    <xf numFmtId="0" fontId="66" fillId="10" borderId="17" xfId="0" applyFont="1" applyFill="1" applyBorder="1" applyAlignment="1" applyProtection="1">
      <alignment horizontal="center" vertical="center" wrapText="1"/>
    </xf>
    <xf numFmtId="0" fontId="66" fillId="10" borderId="65" xfId="0" applyFont="1" applyFill="1" applyBorder="1" applyAlignment="1" applyProtection="1">
      <alignment horizontal="center" vertical="center" wrapText="1"/>
    </xf>
    <xf numFmtId="0" fontId="67" fillId="7" borderId="71" xfId="0" applyFont="1" applyFill="1" applyBorder="1" applyAlignment="1" applyProtection="1">
      <alignment horizontal="center" vertical="center" wrapText="1"/>
    </xf>
    <xf numFmtId="0" fontId="68" fillId="7" borderId="72" xfId="0" applyFont="1" applyFill="1" applyBorder="1" applyAlignment="1" applyProtection="1">
      <alignment horizontal="center" vertical="center" wrapText="1"/>
    </xf>
    <xf numFmtId="38" fontId="69" fillId="7" borderId="73" xfId="0" applyNumberFormat="1" applyFont="1" applyFill="1" applyBorder="1" applyAlignment="1" applyProtection="1">
      <alignment horizontal="right" vertical="center" shrinkToFit="1"/>
    </xf>
    <xf numFmtId="0" fontId="30" fillId="10" borderId="12" xfId="21" applyFont="1" applyFill="1" applyBorder="1" applyAlignment="1" applyProtection="1">
      <alignment horizontal="center" vertical="center"/>
    </xf>
    <xf numFmtId="0" fontId="0" fillId="0" borderId="12" xfId="0" applyBorder="1" applyAlignment="1" applyProtection="1">
      <alignment horizontal="center" vertical="center"/>
    </xf>
    <xf numFmtId="0" fontId="30" fillId="10" borderId="36" xfId="21" applyFont="1" applyFill="1" applyBorder="1" applyAlignment="1" applyProtection="1">
      <alignment horizontal="center" vertical="center"/>
    </xf>
    <xf numFmtId="0" fontId="30" fillId="10" borderId="15" xfId="21" applyFont="1" applyFill="1" applyBorder="1" applyAlignment="1" applyProtection="1">
      <alignment horizontal="center" vertical="center" wrapText="1"/>
    </xf>
    <xf numFmtId="38" fontId="38" fillId="6" borderId="20" xfId="24" applyFont="1" applyFill="1" applyBorder="1" applyAlignment="1" applyProtection="1">
      <alignment horizontal="center" vertical="center" shrinkToFit="1"/>
      <protection locked="0"/>
    </xf>
    <xf numFmtId="0" fontId="63" fillId="11" borderId="12" xfId="0" applyFont="1" applyFill="1" applyBorder="1" applyAlignment="1" applyProtection="1">
      <alignment horizontal="center" vertical="center"/>
    </xf>
    <xf numFmtId="193" fontId="29" fillId="7" borderId="12" xfId="0" applyNumberFormat="1" applyFont="1" applyFill="1" applyBorder="1" applyAlignment="1" applyProtection="1">
      <alignment horizontal="center" vertical="center" shrinkToFit="1"/>
    </xf>
    <xf numFmtId="38" fontId="64" fillId="7" borderId="20" xfId="24" applyFont="1" applyFill="1" applyBorder="1" applyAlignment="1" applyProtection="1">
      <alignment horizontal="center" vertical="center" shrinkToFit="1"/>
    </xf>
    <xf numFmtId="0" fontId="1" fillId="5" borderId="15" xfId="21" applyFont="1" applyFill="1" applyBorder="1" applyAlignment="1" applyProtection="1">
      <alignment horizontal="center" vertical="center"/>
      <protection locked="0"/>
    </xf>
    <xf numFmtId="0" fontId="1" fillId="5" borderId="27" xfId="21" applyFont="1" applyFill="1" applyBorder="1" applyAlignment="1" applyProtection="1">
      <alignment horizontal="center" vertical="center"/>
      <protection locked="0"/>
    </xf>
    <xf numFmtId="0" fontId="27" fillId="0" borderId="23" xfId="0" applyFont="1" applyBorder="1" applyAlignment="1" applyProtection="1">
      <alignment horizontal="left" vertical="center" wrapText="1"/>
    </xf>
    <xf numFmtId="0" fontId="60" fillId="10" borderId="17" xfId="0" applyFont="1" applyFill="1" applyBorder="1" applyAlignment="1" applyProtection="1">
      <alignment horizontal="center" vertical="center"/>
    </xf>
    <xf numFmtId="0" fontId="60" fillId="0" borderId="20" xfId="0" applyFont="1" applyBorder="1" applyAlignment="1" applyProtection="1">
      <alignment horizontal="left" vertical="top" wrapText="1"/>
    </xf>
    <xf numFmtId="0" fontId="29" fillId="0" borderId="20" xfId="0" applyFont="1" applyBorder="1" applyAlignment="1" applyProtection="1">
      <alignment horizontal="left" vertical="top" wrapText="1"/>
    </xf>
    <xf numFmtId="0" fontId="30" fillId="6" borderId="20" xfId="0" applyFont="1" applyFill="1" applyBorder="1" applyAlignment="1" applyProtection="1">
      <alignment horizontal="left" vertical="top" wrapText="1"/>
      <protection locked="0"/>
    </xf>
    <xf numFmtId="0" fontId="5" fillId="0" borderId="36" xfId="21" applyFont="1" applyBorder="1" applyAlignment="1" applyProtection="1">
      <alignment horizontal="left" vertical="center" wrapText="1"/>
    </xf>
    <xf numFmtId="0" fontId="62" fillId="0" borderId="0" xfId="0" applyFont="1" applyAlignment="1" applyProtection="1">
      <alignment horizontal="left" vertical="top" wrapText="1"/>
    </xf>
    <xf numFmtId="0" fontId="24" fillId="5" borderId="36" xfId="0" applyFont="1" applyFill="1" applyBorder="1" applyAlignment="1" applyProtection="1">
      <alignment horizontal="left" vertical="top" wrapText="1"/>
    </xf>
    <xf numFmtId="0" fontId="24" fillId="5" borderId="0" xfId="0" applyFont="1" applyFill="1" applyAlignment="1" applyProtection="1">
      <alignment horizontal="left" vertical="top" wrapText="1"/>
    </xf>
    <xf numFmtId="0" fontId="24" fillId="5" borderId="23" xfId="0" applyFont="1" applyFill="1" applyBorder="1" applyAlignment="1" applyProtection="1">
      <alignment horizontal="left" vertical="top" wrapText="1"/>
    </xf>
    <xf numFmtId="0" fontId="60" fillId="0" borderId="5" xfId="0" applyFont="1" applyBorder="1" applyAlignment="1" applyProtection="1">
      <alignment horizontal="left" vertical="top" wrapText="1"/>
    </xf>
    <xf numFmtId="0" fontId="60" fillId="0" borderId="10" xfId="0" applyFont="1" applyBorder="1" applyAlignment="1" applyProtection="1">
      <alignment horizontal="left" vertical="top" wrapText="1"/>
    </xf>
    <xf numFmtId="0" fontId="60" fillId="0" borderId="6" xfId="0" applyFont="1" applyBorder="1" applyAlignment="1" applyProtection="1">
      <alignment horizontal="left" vertical="top" wrapText="1"/>
    </xf>
    <xf numFmtId="0" fontId="60" fillId="0" borderId="17" xfId="0" applyFont="1" applyBorder="1" applyAlignment="1" applyProtection="1">
      <alignment horizontal="left" vertical="top" wrapText="1"/>
    </xf>
    <xf numFmtId="0" fontId="70" fillId="10" borderId="17" xfId="0" applyFont="1" applyFill="1" applyBorder="1" applyAlignment="1" applyProtection="1">
      <alignment horizontal="center" vertical="center"/>
    </xf>
    <xf numFmtId="0" fontId="70" fillId="2" borderId="21" xfId="0" applyFont="1" applyFill="1" applyBorder="1" applyAlignment="1" applyProtection="1">
      <alignment horizontal="left" vertical="top"/>
    </xf>
    <xf numFmtId="0" fontId="70" fillId="2" borderId="7" xfId="0" applyFont="1" applyFill="1" applyBorder="1" applyAlignment="1" applyProtection="1">
      <alignment horizontal="left" vertical="top"/>
    </xf>
    <xf numFmtId="0" fontId="70" fillId="2" borderId="8" xfId="0" applyFont="1" applyFill="1" applyBorder="1" applyAlignment="1" applyProtection="1">
      <alignment horizontal="left" vertical="top"/>
    </xf>
    <xf numFmtId="0" fontId="70" fillId="2" borderId="21" xfId="0" applyFont="1" applyFill="1" applyBorder="1" applyAlignment="1" applyProtection="1">
      <alignment horizontal="left" vertical="top" wrapText="1"/>
    </xf>
    <xf numFmtId="0" fontId="5" fillId="6" borderId="17" xfId="0" applyFont="1" applyFill="1" applyBorder="1" applyAlignment="1" applyProtection="1">
      <alignment horizontal="left" vertical="center"/>
      <protection locked="0"/>
    </xf>
    <xf numFmtId="0" fontId="62" fillId="6" borderId="17" xfId="0" applyFont="1" applyFill="1" applyBorder="1" applyAlignment="1" applyProtection="1">
      <alignment horizontal="left" vertical="center"/>
      <protection locked="0"/>
    </xf>
    <xf numFmtId="0" fontId="66" fillId="10" borderId="74" xfId="0" applyFont="1" applyFill="1" applyBorder="1" applyAlignment="1" applyProtection="1">
      <alignment horizontal="center" vertical="center" wrapText="1"/>
    </xf>
    <xf numFmtId="0" fontId="66" fillId="10" borderId="75" xfId="0" applyFont="1" applyFill="1" applyBorder="1" applyAlignment="1" applyProtection="1">
      <alignment horizontal="center" vertical="center" wrapText="1"/>
    </xf>
    <xf numFmtId="0" fontId="67" fillId="7" borderId="76" xfId="0" applyFont="1" applyFill="1" applyBorder="1" applyAlignment="1" applyProtection="1">
      <alignment horizontal="center" vertical="center" wrapText="1"/>
    </xf>
    <xf numFmtId="0" fontId="68" fillId="7" borderId="77" xfId="0" applyFont="1" applyFill="1" applyBorder="1" applyAlignment="1" applyProtection="1">
      <alignment horizontal="center" vertical="center" wrapText="1"/>
    </xf>
    <xf numFmtId="0" fontId="69" fillId="7" borderId="78" xfId="0" applyFont="1" applyFill="1" applyBorder="1" applyAlignment="1" applyProtection="1">
      <alignment horizontal="right" vertical="center" shrinkToFit="1"/>
    </xf>
    <xf numFmtId="0" fontId="30" fillId="10" borderId="20" xfId="21" applyFont="1" applyFill="1" applyBorder="1" applyAlignment="1" applyProtection="1">
      <alignment horizontal="center" vertical="center"/>
    </xf>
    <xf numFmtId="0" fontId="60" fillId="10" borderId="5" xfId="0" applyFont="1" applyFill="1" applyBorder="1" applyAlignment="1" applyProtection="1">
      <alignment horizontal="center" vertical="center" wrapText="1"/>
    </xf>
    <xf numFmtId="0" fontId="60" fillId="10" borderId="9" xfId="0" applyFont="1" applyFill="1" applyBorder="1" applyAlignment="1" applyProtection="1">
      <alignment horizontal="center" vertical="center"/>
    </xf>
    <xf numFmtId="0" fontId="60" fillId="0" borderId="12" xfId="0" applyFont="1" applyBorder="1" applyAlignment="1" applyProtection="1">
      <alignment horizontal="left" vertical="center"/>
    </xf>
    <xf numFmtId="0" fontId="60" fillId="0" borderId="12" xfId="0" applyFont="1" applyBorder="1" applyAlignment="1" applyProtection="1">
      <alignment horizontal="left" vertical="center" wrapText="1"/>
    </xf>
    <xf numFmtId="0" fontId="60" fillId="0" borderId="5" xfId="0" applyFont="1" applyFill="1" applyBorder="1" applyAlignment="1" applyProtection="1">
      <alignment horizontal="left" vertical="center" wrapText="1"/>
    </xf>
    <xf numFmtId="0" fontId="30" fillId="6" borderId="23" xfId="0" applyFont="1" applyFill="1" applyBorder="1" applyAlignment="1" applyProtection="1">
      <alignment horizontal="left" vertical="center" wrapText="1"/>
      <protection locked="0"/>
    </xf>
    <xf numFmtId="0" fontId="60" fillId="0" borderId="20" xfId="0" applyFont="1" applyBorder="1" applyAlignment="1" applyProtection="1">
      <alignment horizontal="left" vertical="center" wrapText="1"/>
    </xf>
    <xf numFmtId="0" fontId="60" fillId="0" borderId="15" xfId="0" applyFont="1" applyFill="1" applyBorder="1" applyAlignment="1" applyProtection="1">
      <alignment horizontal="left" vertical="center" wrapText="1"/>
    </xf>
    <xf numFmtId="0" fontId="3" fillId="6" borderId="8" xfId="0" applyFont="1" applyFill="1" applyBorder="1" applyAlignment="1" applyProtection="1">
      <alignment horizontal="left" vertical="top" wrapText="1"/>
      <protection locked="0"/>
    </xf>
    <xf numFmtId="0" fontId="29" fillId="0" borderId="17" xfId="0" applyFont="1" applyBorder="1" applyAlignment="1" applyProtection="1">
      <alignment horizontal="left" vertical="top" wrapText="1"/>
    </xf>
    <xf numFmtId="0" fontId="60" fillId="2" borderId="9" xfId="0" applyFont="1" applyFill="1" applyBorder="1" applyAlignment="1" applyProtection="1">
      <alignment horizontal="left" vertical="center" shrinkToFit="1"/>
    </xf>
    <xf numFmtId="0" fontId="3" fillId="6" borderId="17" xfId="0" applyFont="1" applyFill="1" applyBorder="1" applyAlignment="1" applyProtection="1">
      <alignment horizontal="left" vertical="center" wrapText="1"/>
      <protection locked="0"/>
    </xf>
    <xf numFmtId="0" fontId="30" fillId="6" borderId="17" xfId="0" applyFont="1" applyFill="1" applyBorder="1" applyAlignment="1" applyProtection="1">
      <alignment horizontal="left" vertical="top" wrapText="1"/>
      <protection locked="0"/>
    </xf>
    <xf numFmtId="0" fontId="60" fillId="0" borderId="36" xfId="0" applyFont="1" applyBorder="1" applyAlignment="1" applyProtection="1">
      <alignment horizontal="left" vertical="top" wrapText="1"/>
    </xf>
    <xf numFmtId="0" fontId="60" fillId="0" borderId="23" xfId="0" applyFont="1" applyBorder="1" applyAlignment="1" applyProtection="1">
      <alignment horizontal="left" vertical="top" wrapText="1"/>
    </xf>
    <xf numFmtId="0" fontId="60" fillId="0" borderId="0" xfId="0" applyFont="1" applyBorder="1" applyAlignment="1" applyProtection="1">
      <alignment horizontal="left" vertical="top" wrapText="1"/>
    </xf>
    <xf numFmtId="0" fontId="60" fillId="0" borderId="17" xfId="0" applyFont="1" applyBorder="1" applyAlignment="1" applyProtection="1">
      <alignment horizontal="left" vertical="center"/>
    </xf>
    <xf numFmtId="0" fontId="66" fillId="10" borderId="2" xfId="0" applyFont="1" applyFill="1" applyBorder="1" applyAlignment="1" applyProtection="1">
      <alignment horizontal="left" vertical="center"/>
    </xf>
    <xf numFmtId="0" fontId="66" fillId="10" borderId="79" xfId="0" applyFont="1" applyFill="1" applyBorder="1" applyAlignment="1" applyProtection="1">
      <alignment horizontal="center" vertical="center"/>
    </xf>
    <xf numFmtId="38" fontId="69" fillId="7" borderId="80" xfId="24" applyFont="1" applyFill="1" applyBorder="1" applyAlignment="1" applyProtection="1">
      <alignment horizontal="right" vertical="center" shrinkToFit="1"/>
    </xf>
    <xf numFmtId="38" fontId="69" fillId="7" borderId="81" xfId="24" applyFont="1" applyFill="1" applyBorder="1" applyAlignment="1" applyProtection="1">
      <alignment horizontal="right" vertical="center" shrinkToFit="1"/>
    </xf>
    <xf numFmtId="38" fontId="69" fillId="7" borderId="82" xfId="24" applyFont="1" applyFill="1" applyBorder="1" applyAlignment="1" applyProtection="1">
      <alignment horizontal="right" vertical="center" shrinkToFit="1"/>
    </xf>
    <xf numFmtId="0" fontId="60" fillId="10" borderId="9" xfId="0" applyFont="1" applyFill="1" applyBorder="1" applyAlignment="1" applyProtection="1">
      <alignment horizontal="center" vertical="center" wrapText="1"/>
    </xf>
    <xf numFmtId="38" fontId="71" fillId="7" borderId="9" xfId="24" applyFont="1" applyFill="1" applyBorder="1" applyAlignment="1" applyProtection="1">
      <alignment horizontal="center" vertical="center" shrinkToFit="1"/>
    </xf>
    <xf numFmtId="38" fontId="71" fillId="7" borderId="83" xfId="24" applyFont="1" applyFill="1" applyBorder="1" applyAlignment="1" applyProtection="1">
      <alignment horizontal="center" vertical="center" shrinkToFit="1"/>
    </xf>
    <xf numFmtId="0" fontId="60" fillId="10" borderId="15" xfId="0" applyFont="1" applyFill="1" applyBorder="1" applyAlignment="1" applyProtection="1">
      <alignment horizontal="center" vertical="center" wrapText="1"/>
    </xf>
    <xf numFmtId="0" fontId="60" fillId="10" borderId="12" xfId="0" applyFont="1" applyFill="1" applyBorder="1" applyAlignment="1" applyProtection="1">
      <alignment horizontal="center" vertical="center"/>
    </xf>
    <xf numFmtId="0" fontId="60" fillId="0" borderId="36" xfId="0" applyFont="1" applyFill="1" applyBorder="1" applyAlignment="1" applyProtection="1">
      <alignment horizontal="left" vertical="center"/>
    </xf>
    <xf numFmtId="0" fontId="30" fillId="6" borderId="23" xfId="0" applyFont="1" applyFill="1" applyBorder="1" applyAlignment="1" applyProtection="1">
      <alignment horizontal="left" vertical="center"/>
      <protection locked="0"/>
    </xf>
    <xf numFmtId="0" fontId="60" fillId="0" borderId="17" xfId="0" applyFont="1" applyBorder="1" applyAlignment="1" applyProtection="1">
      <alignment horizontal="left" vertical="center" wrapText="1"/>
    </xf>
    <xf numFmtId="0" fontId="60" fillId="0" borderId="21" xfId="0" applyFont="1" applyFill="1" applyBorder="1" applyAlignment="1" applyProtection="1">
      <alignment horizontal="left" vertical="center" wrapText="1"/>
    </xf>
    <xf numFmtId="0" fontId="30" fillId="6" borderId="8" xfId="0" applyFont="1" applyFill="1" applyBorder="1" applyAlignment="1" applyProtection="1">
      <alignment horizontal="left" vertical="top" wrapText="1"/>
      <protection locked="0"/>
    </xf>
    <xf numFmtId="0" fontId="0" fillId="2" borderId="12" xfId="0" applyFill="1" applyBorder="1" applyAlignment="1" applyProtection="1">
      <alignment horizontal="left" vertical="center" shrinkToFit="1"/>
    </xf>
    <xf numFmtId="0" fontId="60" fillId="10" borderId="9" xfId="0" applyFont="1" applyFill="1" applyBorder="1" applyAlignment="1" applyProtection="1">
      <alignment horizontal="left" vertical="center"/>
    </xf>
    <xf numFmtId="0" fontId="55" fillId="8" borderId="17" xfId="21" applyFont="1" applyFill="1" applyBorder="1" applyAlignment="1" applyProtection="1">
      <alignment horizontal="left" vertical="center" wrapText="1"/>
    </xf>
    <xf numFmtId="0" fontId="56" fillId="11" borderId="12" xfId="21" applyFont="1" applyFill="1" applyBorder="1" applyAlignment="1" applyProtection="1">
      <alignment vertical="center"/>
    </xf>
    <xf numFmtId="0" fontId="66" fillId="10" borderId="12" xfId="0" applyFont="1" applyFill="1" applyBorder="1" applyAlignment="1" applyProtection="1">
      <alignment horizontal="left" vertical="center"/>
    </xf>
    <xf numFmtId="38" fontId="69" fillId="0" borderId="64" xfId="24" applyFont="1" applyFill="1" applyBorder="1" applyAlignment="1" applyProtection="1">
      <alignment horizontal="left" vertical="center" wrapText="1"/>
    </xf>
    <xf numFmtId="38" fontId="69" fillId="0" borderId="59" xfId="24" applyFont="1" applyFill="1" applyBorder="1" applyAlignment="1" applyProtection="1">
      <alignment horizontal="left" vertical="center" wrapText="1"/>
    </xf>
    <xf numFmtId="38" fontId="36" fillId="0" borderId="59" xfId="24" applyFont="1" applyFill="1" applyBorder="1" applyAlignment="1" applyProtection="1">
      <alignment horizontal="left" vertical="center" wrapText="1"/>
    </xf>
    <xf numFmtId="38" fontId="69" fillId="0" borderId="84" xfId="24" applyFont="1" applyFill="1" applyBorder="1" applyAlignment="1" applyProtection="1">
      <alignment horizontal="right" vertical="center" shrinkToFit="1"/>
    </xf>
    <xf numFmtId="0" fontId="0" fillId="0" borderId="20" xfId="0" applyBorder="1" applyAlignment="1" applyProtection="1">
      <alignment horizontal="center" vertical="center"/>
    </xf>
    <xf numFmtId="0" fontId="3" fillId="0" borderId="20" xfId="0" applyFont="1" applyBorder="1" applyAlignment="1" applyProtection="1">
      <alignment horizontal="center" vertical="center" shrinkToFit="1"/>
    </xf>
    <xf numFmtId="0" fontId="3" fillId="0" borderId="85" xfId="0" applyFont="1" applyBorder="1" applyAlignment="1" applyProtection="1">
      <alignment horizontal="center" vertical="center" shrinkToFit="1"/>
    </xf>
    <xf numFmtId="0" fontId="60" fillId="10" borderId="5" xfId="0" applyFont="1" applyFill="1" applyBorder="1" applyAlignment="1" applyProtection="1">
      <alignment horizontal="center" vertical="center"/>
    </xf>
    <xf numFmtId="0" fontId="3" fillId="6" borderId="17" xfId="0" applyFont="1" applyFill="1" applyBorder="1" applyAlignment="1" applyProtection="1">
      <alignment horizontal="center" vertical="center"/>
      <protection locked="0"/>
    </xf>
    <xf numFmtId="194" fontId="3" fillId="6" borderId="17" xfId="0" applyNumberFormat="1" applyFont="1" applyFill="1" applyBorder="1" applyAlignment="1" applyProtection="1">
      <alignment horizontal="center" vertical="center" wrapText="1"/>
      <protection locked="0"/>
    </xf>
    <xf numFmtId="0" fontId="72" fillId="5" borderId="0" xfId="0" applyFont="1" applyFill="1" applyBorder="1" applyAlignment="1" applyProtection="1">
      <alignment horizontal="center" vertical="center"/>
      <protection locked="0"/>
    </xf>
    <xf numFmtId="0" fontId="24" fillId="5" borderId="0" xfId="0" applyFont="1" applyFill="1" applyAlignment="1" applyProtection="1">
      <alignment vertical="center"/>
      <protection locked="0"/>
    </xf>
    <xf numFmtId="0" fontId="73" fillId="2" borderId="12" xfId="0" applyFont="1" applyFill="1" applyBorder="1" applyAlignment="1" applyProtection="1">
      <alignment horizontal="center" vertical="center" wrapText="1"/>
    </xf>
    <xf numFmtId="0" fontId="66" fillId="12" borderId="65" xfId="0" applyFont="1" applyFill="1" applyBorder="1" applyAlignment="1" applyProtection="1">
      <alignment horizontal="center" vertical="center" wrapText="1"/>
    </xf>
    <xf numFmtId="38" fontId="71" fillId="7" borderId="17" xfId="24" applyFont="1" applyFill="1" applyBorder="1" applyAlignment="1" applyProtection="1">
      <alignment horizontal="center" vertical="center" shrinkToFit="1"/>
    </xf>
    <xf numFmtId="0" fontId="60" fillId="10" borderId="36" xfId="0" applyFont="1" applyFill="1" applyBorder="1" applyAlignment="1" applyProtection="1">
      <alignment horizontal="center" vertical="center"/>
    </xf>
    <xf numFmtId="38" fontId="38" fillId="6" borderId="12" xfId="24" applyFont="1" applyFill="1" applyBorder="1" applyAlignment="1" applyProtection="1">
      <alignment horizontal="center" vertical="center" shrinkToFit="1"/>
      <protection locked="0"/>
    </xf>
    <xf numFmtId="38" fontId="64" fillId="7" borderId="12" xfId="24" applyFont="1" applyFill="1" applyBorder="1" applyAlignment="1" applyProtection="1">
      <alignment horizontal="center" vertical="center" shrinkToFit="1"/>
    </xf>
    <xf numFmtId="0" fontId="60" fillId="5" borderId="12" xfId="0" applyFont="1" applyFill="1" applyBorder="1" applyAlignment="1" applyProtection="1">
      <alignment horizontal="left" vertical="center" shrinkToFit="1"/>
    </xf>
    <xf numFmtId="0" fontId="5" fillId="8" borderId="17" xfId="0" applyFont="1" applyFill="1" applyBorder="1" applyAlignment="1" applyProtection="1">
      <alignment horizontal="left" vertical="center" wrapText="1"/>
    </xf>
    <xf numFmtId="0" fontId="57" fillId="7" borderId="17" xfId="0" applyNumberFormat="1" applyFont="1" applyFill="1" applyBorder="1" applyAlignment="1" applyProtection="1">
      <alignment horizontal="center" vertical="center" wrapText="1"/>
    </xf>
    <xf numFmtId="38" fontId="69" fillId="7" borderId="64" xfId="24" applyFont="1" applyFill="1" applyBorder="1" applyAlignment="1" applyProtection="1">
      <alignment horizontal="right" vertical="center" shrinkToFit="1"/>
    </xf>
    <xf numFmtId="38" fontId="69" fillId="7" borderId="59" xfId="24" applyFont="1" applyFill="1" applyBorder="1" applyAlignment="1" applyProtection="1">
      <alignment horizontal="right" vertical="center" shrinkToFit="1"/>
    </xf>
    <xf numFmtId="38" fontId="69" fillId="7" borderId="84" xfId="24" applyFont="1" applyFill="1" applyBorder="1" applyAlignment="1" applyProtection="1">
      <alignment horizontal="right" vertical="center" shrinkToFit="1"/>
    </xf>
    <xf numFmtId="0" fontId="29" fillId="10" borderId="9" xfId="0" applyFont="1" applyFill="1" applyBorder="1" applyAlignment="1" applyProtection="1">
      <alignment horizontal="center" vertical="center" wrapText="1"/>
    </xf>
    <xf numFmtId="38" fontId="57" fillId="7" borderId="9" xfId="24" applyFont="1" applyFill="1" applyBorder="1" applyAlignment="1" applyProtection="1">
      <alignment horizontal="center" vertical="center" shrinkToFit="1"/>
    </xf>
    <xf numFmtId="0" fontId="60" fillId="10" borderId="20" xfId="0" applyFont="1" applyFill="1" applyBorder="1" applyAlignment="1" applyProtection="1">
      <alignment horizontal="center" vertical="center"/>
    </xf>
    <xf numFmtId="0" fontId="60" fillId="10" borderId="15" xfId="0" applyFont="1" applyFill="1" applyBorder="1" applyAlignment="1" applyProtection="1">
      <alignment horizontal="center" vertical="center"/>
    </xf>
    <xf numFmtId="0" fontId="1" fillId="5" borderId="20" xfId="21" applyFont="1" applyFill="1" applyBorder="1" applyAlignment="1" applyProtection="1">
      <alignment horizontal="center" vertical="center"/>
      <protection locked="0"/>
    </xf>
    <xf numFmtId="0" fontId="22" fillId="5" borderId="0" xfId="21" applyFont="1" applyFill="1" applyAlignment="1" applyProtection="1">
      <alignment horizontal="center" vertical="center" shrinkToFit="1"/>
      <protection locked="0"/>
    </xf>
    <xf numFmtId="0" fontId="66" fillId="10" borderId="86" xfId="0" applyFont="1" applyFill="1" applyBorder="1" applyAlignment="1" applyProtection="1">
      <alignment horizontal="center" vertical="center" wrapText="1"/>
    </xf>
    <xf numFmtId="38" fontId="69" fillId="7" borderId="87" xfId="24" applyFont="1" applyFill="1" applyBorder="1" applyAlignment="1" applyProtection="1">
      <alignment horizontal="right" vertical="center" shrinkToFit="1"/>
    </xf>
    <xf numFmtId="38" fontId="69" fillId="7" borderId="88" xfId="24" applyFont="1" applyFill="1" applyBorder="1" applyAlignment="1" applyProtection="1">
      <alignment horizontal="right" vertical="center" shrinkToFit="1"/>
    </xf>
    <xf numFmtId="38" fontId="69" fillId="7" borderId="89" xfId="24" applyFont="1" applyFill="1" applyBorder="1" applyAlignment="1" applyProtection="1">
      <alignment horizontal="right" vertical="center" shrinkToFit="1"/>
    </xf>
    <xf numFmtId="0" fontId="2" fillId="0" borderId="20" xfId="0" applyFont="1" applyBorder="1" applyAlignment="1" applyProtection="1">
      <alignment horizontal="center" vertical="center"/>
    </xf>
    <xf numFmtId="0" fontId="57" fillId="0" borderId="20" xfId="0" applyFont="1" applyBorder="1" applyAlignment="1" applyProtection="1">
      <alignment horizontal="center" vertical="center" shrinkToFit="1"/>
    </xf>
    <xf numFmtId="0" fontId="60" fillId="10" borderId="10" xfId="0" applyFont="1" applyFill="1" applyBorder="1" applyAlignment="1" applyProtection="1">
      <alignment horizontal="center" vertical="center"/>
    </xf>
    <xf numFmtId="3" fontId="71" fillId="0" borderId="17" xfId="0" applyNumberFormat="1" applyFont="1" applyFill="1" applyBorder="1" applyAlignment="1" applyProtection="1">
      <alignment horizontal="center" vertical="center" shrinkToFit="1"/>
    </xf>
    <xf numFmtId="38" fontId="38" fillId="6" borderId="10" xfId="24" applyFont="1" applyFill="1" applyBorder="1" applyAlignment="1" applyProtection="1">
      <alignment horizontal="center" vertical="center" shrinkToFit="1"/>
      <protection locked="0"/>
    </xf>
    <xf numFmtId="0" fontId="60" fillId="0" borderId="15" xfId="0" applyFont="1" applyBorder="1" applyAlignment="1" applyProtection="1">
      <alignment horizontal="left" vertical="top" wrapText="1"/>
    </xf>
    <xf numFmtId="0" fontId="60" fillId="0" borderId="27" xfId="0" applyFont="1" applyBorder="1" applyAlignment="1" applyProtection="1">
      <alignment horizontal="left" vertical="top" wrapText="1"/>
    </xf>
    <xf numFmtId="0" fontId="60" fillId="0" borderId="16" xfId="0" applyFont="1" applyBorder="1" applyAlignment="1" applyProtection="1">
      <alignment horizontal="left" vertical="top" wrapText="1"/>
    </xf>
    <xf numFmtId="0" fontId="60" fillId="0" borderId="9" xfId="0" applyFont="1" applyBorder="1" applyAlignment="1" applyProtection="1">
      <alignment horizontal="left" vertical="top" wrapText="1"/>
    </xf>
    <xf numFmtId="3" fontId="74" fillId="5" borderId="0" xfId="0" applyNumberFormat="1" applyFont="1" applyFill="1" applyAlignment="1" applyProtection="1">
      <alignment vertical="center" shrinkToFit="1"/>
      <protection locked="0"/>
    </xf>
    <xf numFmtId="0" fontId="32" fillId="2" borderId="5" xfId="0" applyFont="1" applyFill="1" applyBorder="1" applyAlignment="1" applyProtection="1">
      <alignment horizontal="center" vertical="center" wrapText="1"/>
    </xf>
    <xf numFmtId="0" fontId="32" fillId="2" borderId="6" xfId="0" applyFont="1" applyFill="1" applyBorder="1" applyAlignment="1" applyProtection="1">
      <alignment horizontal="center" vertical="top" wrapText="1"/>
    </xf>
    <xf numFmtId="0" fontId="32" fillId="2" borderId="6" xfId="0" applyFont="1" applyFill="1" applyBorder="1" applyAlignment="1" applyProtection="1">
      <alignment horizontal="center" vertical="center" wrapText="1"/>
    </xf>
    <xf numFmtId="0" fontId="32" fillId="2" borderId="10" xfId="0" applyFont="1" applyFill="1" applyBorder="1" applyAlignment="1" applyProtection="1">
      <alignment horizontal="center" vertical="top" wrapText="1"/>
    </xf>
    <xf numFmtId="0" fontId="71" fillId="7" borderId="83" xfId="0" applyFont="1" applyFill="1" applyBorder="1" applyAlignment="1" applyProtection="1">
      <alignment horizontal="center" vertical="center" shrinkToFit="1"/>
    </xf>
    <xf numFmtId="0" fontId="60" fillId="10" borderId="23" xfId="0" applyFont="1" applyFill="1" applyBorder="1" applyAlignment="1" applyProtection="1">
      <alignment horizontal="center" vertical="center"/>
    </xf>
    <xf numFmtId="0" fontId="71" fillId="0" borderId="17" xfId="0" applyFont="1" applyFill="1" applyBorder="1" applyAlignment="1" applyProtection="1">
      <alignment horizontal="center" vertical="center" shrinkToFit="1"/>
    </xf>
    <xf numFmtId="0" fontId="30" fillId="10" borderId="15" xfId="21" applyFont="1" applyFill="1" applyBorder="1" applyAlignment="1" applyProtection="1">
      <alignment horizontal="center" vertical="center"/>
    </xf>
    <xf numFmtId="38" fontId="38" fillId="6" borderId="27" xfId="24" applyFont="1" applyFill="1" applyBorder="1" applyAlignment="1" applyProtection="1">
      <alignment horizontal="center" vertical="center" shrinkToFit="1"/>
      <protection locked="0"/>
    </xf>
    <xf numFmtId="193" fontId="29" fillId="7" borderId="20" xfId="0" applyNumberFormat="1" applyFont="1" applyFill="1" applyBorder="1" applyAlignment="1" applyProtection="1">
      <alignment horizontal="center" vertical="center" shrinkToFit="1"/>
    </xf>
    <xf numFmtId="0" fontId="3" fillId="5" borderId="17" xfId="0" applyFont="1" applyFill="1" applyBorder="1" applyAlignment="1" applyProtection="1">
      <alignment horizontal="left" vertical="center" wrapText="1"/>
      <protection locked="0"/>
    </xf>
    <xf numFmtId="0" fontId="3" fillId="5" borderId="9" xfId="0" applyFont="1" applyFill="1" applyBorder="1" applyAlignment="1" applyProtection="1">
      <alignment horizontal="left" vertical="center" wrapText="1"/>
      <protection locked="0"/>
    </xf>
    <xf numFmtId="0" fontId="3" fillId="6" borderId="36" xfId="0" applyFont="1" applyFill="1" applyBorder="1" applyAlignment="1" applyProtection="1">
      <alignment horizontal="center" vertical="center"/>
    </xf>
    <xf numFmtId="0" fontId="32" fillId="2" borderId="0" xfId="0" applyFont="1" applyFill="1" applyBorder="1" applyAlignment="1" applyProtection="1">
      <alignment horizontal="center" vertical="center"/>
    </xf>
    <xf numFmtId="0" fontId="3" fillId="6" borderId="0" xfId="0" applyFont="1" applyFill="1" applyBorder="1" applyAlignment="1" applyProtection="1">
      <alignment horizontal="center" vertical="center"/>
    </xf>
    <xf numFmtId="0" fontId="0" fillId="0" borderId="0" xfId="0" applyFont="1" applyBorder="1" applyAlignment="1" applyProtection="1">
      <alignment horizontal="center" vertical="top"/>
    </xf>
    <xf numFmtId="0" fontId="0" fillId="0" borderId="23" xfId="0" applyFont="1" applyBorder="1" applyAlignment="1" applyProtection="1">
      <alignment horizontal="center" vertical="top"/>
    </xf>
    <xf numFmtId="0" fontId="3" fillId="6" borderId="36" xfId="0" applyFont="1" applyFill="1" applyBorder="1" applyAlignment="1" applyProtection="1">
      <alignment horizontal="center" vertical="center"/>
      <protection locked="0"/>
    </xf>
    <xf numFmtId="0" fontId="3" fillId="6" borderId="0" xfId="0" applyFont="1" applyFill="1" applyBorder="1" applyAlignment="1" applyProtection="1">
      <alignment horizontal="center" vertical="center"/>
      <protection locked="0"/>
    </xf>
    <xf numFmtId="0" fontId="0" fillId="2" borderId="23" xfId="0" applyFont="1" applyFill="1" applyBorder="1" applyAlignment="1" applyProtection="1">
      <alignment horizontal="center" vertical="top"/>
    </xf>
    <xf numFmtId="0" fontId="32" fillId="2" borderId="23" xfId="0" applyFont="1" applyFill="1" applyBorder="1" applyAlignment="1" applyProtection="1">
      <alignment horizontal="center" vertical="top"/>
    </xf>
    <xf numFmtId="0" fontId="62" fillId="8" borderId="17" xfId="0" applyFont="1" applyFill="1" applyBorder="1" applyAlignment="1" applyProtection="1">
      <alignment horizontal="center" vertical="center"/>
    </xf>
    <xf numFmtId="0" fontId="38" fillId="5" borderId="17" xfId="0" applyFont="1" applyFill="1" applyBorder="1" applyAlignment="1" applyProtection="1">
      <alignment horizontal="left" vertical="center" wrapText="1"/>
      <protection locked="0"/>
    </xf>
    <xf numFmtId="0" fontId="55" fillId="8" borderId="9" xfId="0" applyFont="1" applyFill="1" applyBorder="1" applyAlignment="1" applyProtection="1">
      <alignment horizontal="center" vertical="center" wrapText="1"/>
    </xf>
    <xf numFmtId="0" fontId="38" fillId="6" borderId="9" xfId="21" applyFont="1" applyFill="1" applyBorder="1" applyAlignment="1" applyProtection="1">
      <alignment horizontal="center" vertical="center" wrapText="1"/>
      <protection locked="0"/>
    </xf>
    <xf numFmtId="0" fontId="29" fillId="10" borderId="20" xfId="0" applyFont="1" applyFill="1" applyBorder="1" applyAlignment="1" applyProtection="1">
      <alignment horizontal="center" vertical="center"/>
    </xf>
    <xf numFmtId="0" fontId="60" fillId="10" borderId="6" xfId="0" applyFont="1" applyFill="1" applyBorder="1" applyAlignment="1" applyProtection="1">
      <alignment horizontal="center" vertical="center"/>
    </xf>
    <xf numFmtId="3" fontId="75" fillId="0" borderId="9" xfId="0" applyNumberFormat="1" applyFont="1" applyFill="1" applyBorder="1" applyAlignment="1" applyProtection="1">
      <alignment horizontal="center" vertical="center" shrinkToFit="1"/>
    </xf>
    <xf numFmtId="3" fontId="75" fillId="0" borderId="10" xfId="0" applyNumberFormat="1" applyFont="1" applyFill="1" applyBorder="1" applyAlignment="1" applyProtection="1">
      <alignment horizontal="center" vertical="center" shrinkToFit="1"/>
    </xf>
    <xf numFmtId="38" fontId="3" fillId="6" borderId="17" xfId="24" applyFont="1" applyFill="1" applyBorder="1" applyAlignment="1" applyProtection="1">
      <alignment horizontal="center" vertical="center" shrinkToFit="1"/>
      <protection locked="0"/>
    </xf>
    <xf numFmtId="38" fontId="64" fillId="0" borderId="9" xfId="24" applyFont="1" applyFill="1" applyBorder="1" applyAlignment="1" applyProtection="1">
      <alignment horizontal="center" vertical="center" shrinkToFit="1"/>
    </xf>
    <xf numFmtId="0" fontId="3" fillId="5" borderId="12" xfId="0" applyFont="1" applyFill="1" applyBorder="1" applyAlignment="1" applyProtection="1">
      <alignment horizontal="left" vertical="center" wrapText="1"/>
      <protection locked="0"/>
    </xf>
    <xf numFmtId="0" fontId="32" fillId="2" borderId="15" xfId="0" applyFont="1" applyFill="1" applyBorder="1" applyAlignment="1" applyProtection="1">
      <alignment horizontal="center" vertical="center"/>
    </xf>
    <xf numFmtId="0" fontId="32" fillId="2" borderId="16" xfId="0" applyFont="1" applyFill="1" applyBorder="1" applyAlignment="1" applyProtection="1">
      <alignment horizontal="center" vertical="top"/>
    </xf>
    <xf numFmtId="0" fontId="32" fillId="2" borderId="16" xfId="0" applyFont="1" applyFill="1" applyBorder="1" applyAlignment="1" applyProtection="1">
      <alignment horizontal="center" vertical="center"/>
    </xf>
    <xf numFmtId="0" fontId="0" fillId="0" borderId="16" xfId="0" applyFont="1" applyBorder="1" applyAlignment="1" applyProtection="1">
      <alignment horizontal="center" vertical="top"/>
    </xf>
    <xf numFmtId="0" fontId="0" fillId="0" borderId="27" xfId="0" applyFont="1" applyBorder="1" applyAlignment="1" applyProtection="1">
      <alignment horizontal="center" vertical="top"/>
    </xf>
    <xf numFmtId="0" fontId="0" fillId="2" borderId="27" xfId="0" applyFont="1" applyFill="1" applyBorder="1" applyAlignment="1" applyProtection="1">
      <alignment horizontal="center" vertical="top"/>
    </xf>
    <xf numFmtId="0" fontId="32" fillId="2" borderId="27" xfId="0" applyFont="1" applyFill="1" applyBorder="1" applyAlignment="1" applyProtection="1">
      <alignment horizontal="center" vertical="top"/>
    </xf>
    <xf numFmtId="0" fontId="55" fillId="8" borderId="12" xfId="0" applyFont="1" applyFill="1" applyBorder="1" applyAlignment="1" applyProtection="1">
      <alignment horizontal="center" vertical="center" wrapText="1"/>
    </xf>
    <xf numFmtId="0" fontId="38" fillId="6" borderId="12" xfId="21" applyFont="1" applyFill="1" applyBorder="1" applyAlignment="1" applyProtection="1">
      <alignment horizontal="center" vertical="center" wrapText="1"/>
      <protection locked="0"/>
    </xf>
    <xf numFmtId="0" fontId="71" fillId="7" borderId="17" xfId="0" applyFont="1" applyFill="1" applyBorder="1" applyAlignment="1" applyProtection="1">
      <alignment horizontal="center" vertical="center" shrinkToFit="1"/>
    </xf>
    <xf numFmtId="0" fontId="57" fillId="7" borderId="17" xfId="0" applyFont="1" applyFill="1" applyBorder="1" applyAlignment="1" applyProtection="1">
      <alignment horizontal="center" vertical="center" shrinkToFit="1"/>
    </xf>
    <xf numFmtId="0" fontId="60" fillId="10" borderId="36" xfId="0" applyFont="1" applyFill="1" applyBorder="1" applyAlignment="1" applyProtection="1">
      <alignment horizontal="center" vertical="center" wrapText="1"/>
    </xf>
    <xf numFmtId="0" fontId="60" fillId="10" borderId="0" xfId="0" applyFont="1" applyFill="1" applyBorder="1" applyAlignment="1" applyProtection="1">
      <alignment horizontal="center" vertical="center"/>
    </xf>
    <xf numFmtId="3" fontId="75" fillId="0" borderId="12" xfId="0" applyNumberFormat="1" applyFont="1" applyFill="1" applyBorder="1" applyAlignment="1" applyProtection="1">
      <alignment horizontal="center" vertical="center" shrinkToFit="1"/>
    </xf>
    <xf numFmtId="3" fontId="75" fillId="0" borderId="23" xfId="0" applyNumberFormat="1" applyFont="1" applyFill="1" applyBorder="1" applyAlignment="1" applyProtection="1">
      <alignment horizontal="center" vertical="center" shrinkToFit="1"/>
    </xf>
    <xf numFmtId="38" fontId="64" fillId="0" borderId="12" xfId="24" applyFont="1" applyFill="1" applyBorder="1" applyAlignment="1" applyProtection="1">
      <alignment horizontal="center" vertical="center" shrinkToFit="1"/>
    </xf>
    <xf numFmtId="0" fontId="60" fillId="0" borderId="9" xfId="0" applyFont="1" applyBorder="1" applyAlignment="1" applyProtection="1">
      <alignment horizontal="left" vertical="center" wrapText="1"/>
    </xf>
    <xf numFmtId="0" fontId="30" fillId="6" borderId="10" xfId="0" applyFont="1" applyFill="1" applyBorder="1" applyAlignment="1" applyProtection="1">
      <alignment horizontal="left" vertical="top" wrapText="1"/>
      <protection locked="0"/>
    </xf>
    <xf numFmtId="0" fontId="70" fillId="5" borderId="21" xfId="0" applyFont="1" applyFill="1" applyBorder="1" applyAlignment="1" applyProtection="1">
      <alignment horizontal="center" vertical="top"/>
    </xf>
    <xf numFmtId="0" fontId="70" fillId="5" borderId="7" xfId="0" applyFont="1" applyFill="1" applyBorder="1" applyAlignment="1" applyProtection="1">
      <alignment horizontal="center" vertical="top"/>
    </xf>
    <xf numFmtId="0" fontId="70" fillId="5" borderId="8" xfId="0" applyFont="1" applyFill="1" applyBorder="1" applyAlignment="1" applyProtection="1">
      <alignment horizontal="center" vertical="top"/>
    </xf>
    <xf numFmtId="0" fontId="70" fillId="5" borderId="17" xfId="0" applyFont="1" applyFill="1" applyBorder="1" applyAlignment="1" applyProtection="1">
      <alignment horizontal="center" vertical="top"/>
    </xf>
    <xf numFmtId="0" fontId="70" fillId="5" borderId="9" xfId="0" applyFont="1" applyFill="1" applyBorder="1" applyAlignment="1" applyProtection="1">
      <alignment horizontal="center" vertical="top"/>
    </xf>
    <xf numFmtId="0" fontId="53" fillId="8" borderId="12" xfId="0" applyFont="1" applyFill="1" applyBorder="1" applyAlignment="1" applyProtection="1">
      <alignment horizontal="center" vertical="center" wrapText="1"/>
    </xf>
    <xf numFmtId="0" fontId="30" fillId="10" borderId="36" xfId="0" applyFont="1" applyFill="1" applyBorder="1" applyAlignment="1" applyProtection="1">
      <alignment horizontal="center" vertical="center" wrapText="1"/>
    </xf>
    <xf numFmtId="0" fontId="30" fillId="10" borderId="23" xfId="0" applyFont="1" applyFill="1" applyBorder="1" applyAlignment="1" applyProtection="1">
      <alignment horizontal="center" vertical="center"/>
    </xf>
    <xf numFmtId="38" fontId="71" fillId="0" borderId="9" xfId="24" applyFont="1" applyFill="1" applyBorder="1" applyAlignment="1" applyProtection="1">
      <alignment horizontal="center" vertical="center" shrinkToFit="1"/>
    </xf>
    <xf numFmtId="38" fontId="57" fillId="0" borderId="9" xfId="24" applyFont="1" applyFill="1" applyBorder="1" applyAlignment="1" applyProtection="1">
      <alignment horizontal="center" vertical="center" shrinkToFit="1"/>
    </xf>
    <xf numFmtId="0" fontId="60" fillId="10" borderId="27" xfId="0" applyFont="1" applyFill="1" applyBorder="1" applyAlignment="1" applyProtection="1">
      <alignment horizontal="center" vertical="center"/>
    </xf>
    <xf numFmtId="0" fontId="60" fillId="10" borderId="16" xfId="0" applyFont="1" applyFill="1" applyBorder="1" applyAlignment="1" applyProtection="1">
      <alignment horizontal="center" vertical="center"/>
    </xf>
    <xf numFmtId="0" fontId="75" fillId="0" borderId="20" xfId="0" applyFont="1" applyFill="1" applyBorder="1" applyAlignment="1" applyProtection="1">
      <alignment horizontal="center" vertical="center" shrinkToFit="1"/>
    </xf>
    <xf numFmtId="0" fontId="75" fillId="0" borderId="27" xfId="0" applyFont="1" applyFill="1" applyBorder="1" applyAlignment="1" applyProtection="1">
      <alignment horizontal="center" vertical="center" shrinkToFit="1"/>
    </xf>
    <xf numFmtId="38" fontId="64" fillId="0" borderId="20" xfId="24" applyFont="1" applyFill="1" applyBorder="1" applyAlignment="1" applyProtection="1">
      <alignment horizontal="center" vertical="center" shrinkToFit="1"/>
    </xf>
    <xf numFmtId="0" fontId="60" fillId="10" borderId="21" xfId="0" applyFont="1" applyFill="1" applyBorder="1" applyAlignment="1" applyProtection="1">
      <alignment horizontal="center" vertical="top"/>
    </xf>
    <xf numFmtId="0" fontId="60" fillId="2" borderId="5" xfId="0" applyFont="1" applyFill="1" applyBorder="1" applyAlignment="1" applyProtection="1">
      <alignment horizontal="right" vertical="center" wrapText="1"/>
    </xf>
    <xf numFmtId="194" fontId="30" fillId="5" borderId="10" xfId="24" applyNumberFormat="1" applyFont="1" applyFill="1" applyBorder="1" applyAlignment="1" applyProtection="1">
      <alignment horizontal="right" vertical="center" wrapText="1"/>
      <protection locked="0"/>
    </xf>
    <xf numFmtId="0" fontId="76" fillId="6" borderId="5" xfId="0" applyFont="1" applyFill="1" applyBorder="1" applyAlignment="1" applyProtection="1">
      <alignment horizontal="left" vertical="top" wrapText="1"/>
    </xf>
    <xf numFmtId="0" fontId="3" fillId="6" borderId="6" xfId="0" applyFont="1" applyFill="1" applyBorder="1" applyAlignment="1" applyProtection="1">
      <alignment horizontal="left" vertical="top" wrapText="1"/>
    </xf>
    <xf numFmtId="0" fontId="3" fillId="6" borderId="10" xfId="0" applyFont="1" applyFill="1" applyBorder="1" applyAlignment="1" applyProtection="1">
      <alignment horizontal="left" vertical="top" wrapText="1"/>
    </xf>
    <xf numFmtId="0" fontId="76" fillId="6" borderId="5" xfId="0" applyFont="1" applyFill="1" applyBorder="1" applyAlignment="1" applyProtection="1">
      <alignment horizontal="left" vertical="top" wrapText="1"/>
      <protection locked="0"/>
    </xf>
    <xf numFmtId="0" fontId="3" fillId="6" borderId="6" xfId="0" applyFont="1" applyFill="1" applyBorder="1" applyAlignment="1" applyProtection="1">
      <alignment horizontal="left" vertical="top" wrapText="1"/>
      <protection locked="0"/>
    </xf>
    <xf numFmtId="0" fontId="3" fillId="6" borderId="10" xfId="0" applyFont="1" applyFill="1" applyBorder="1" applyAlignment="1" applyProtection="1">
      <alignment horizontal="left" vertical="top" wrapText="1"/>
      <protection locked="0"/>
    </xf>
    <xf numFmtId="0" fontId="53" fillId="8" borderId="20" xfId="0" applyFont="1" applyFill="1" applyBorder="1" applyAlignment="1" applyProtection="1">
      <alignment horizontal="center" vertical="center" wrapText="1"/>
    </xf>
    <xf numFmtId="0" fontId="38" fillId="6" borderId="20" xfId="0" applyFont="1" applyFill="1" applyBorder="1" applyAlignment="1" applyProtection="1">
      <alignment horizontal="center" vertical="center" wrapText="1"/>
      <protection locked="0"/>
    </xf>
    <xf numFmtId="195" fontId="57" fillId="7" borderId="9" xfId="25" applyNumberFormat="1" applyFont="1" applyFill="1" applyBorder="1" applyAlignment="1" applyProtection="1">
      <alignment horizontal="center" vertical="center" wrapText="1"/>
    </xf>
    <xf numFmtId="38" fontId="3" fillId="0" borderId="12" xfId="24" applyFont="1" applyFill="1" applyBorder="1" applyAlignment="1" applyProtection="1">
      <alignment horizontal="center" vertical="center" shrinkToFit="1"/>
    </xf>
    <xf numFmtId="38" fontId="57" fillId="0" borderId="12" xfId="24" applyFont="1" applyFill="1" applyBorder="1" applyAlignment="1" applyProtection="1">
      <alignment horizontal="center" vertical="center" shrinkToFit="1"/>
    </xf>
    <xf numFmtId="0" fontId="60" fillId="10" borderId="17" xfId="0" applyFont="1" applyFill="1" applyBorder="1" applyAlignment="1" applyProtection="1">
      <alignment horizontal="center" vertical="center" wrapText="1"/>
    </xf>
    <xf numFmtId="0" fontId="60" fillId="10" borderId="6" xfId="0" applyFont="1" applyFill="1" applyBorder="1" applyAlignment="1" applyProtection="1">
      <alignment horizontal="center" vertical="center" wrapText="1"/>
    </xf>
    <xf numFmtId="0" fontId="3" fillId="0" borderId="21" xfId="0" applyFont="1" applyFill="1" applyBorder="1" applyAlignment="1" applyProtection="1">
      <alignment horizontal="left" vertical="center" wrapText="1"/>
    </xf>
    <xf numFmtId="0" fontId="3" fillId="6" borderId="8" xfId="0" applyFont="1" applyFill="1" applyBorder="1" applyAlignment="1" applyProtection="1">
      <alignment horizontal="left" vertical="center" wrapText="1"/>
      <protection locked="0"/>
    </xf>
    <xf numFmtId="0" fontId="0" fillId="0" borderId="0" xfId="0" applyAlignment="1" applyProtection="1">
      <alignment vertical="center"/>
    </xf>
    <xf numFmtId="0" fontId="0" fillId="2" borderId="36" xfId="0" applyFill="1" applyBorder="1" applyAlignment="1" applyProtection="1">
      <alignment horizontal="right" vertical="center" wrapText="1"/>
    </xf>
    <xf numFmtId="194" fontId="0" fillId="0" borderId="23" xfId="24" applyNumberFormat="1" applyFont="1" applyBorder="1" applyAlignment="1" applyProtection="1">
      <alignment horizontal="right" vertical="center" wrapText="1"/>
      <protection locked="0"/>
    </xf>
    <xf numFmtId="0" fontId="3" fillId="6" borderId="36" xfId="0" applyFont="1" applyFill="1" applyBorder="1" applyAlignment="1" applyProtection="1">
      <alignment horizontal="left" vertical="top" wrapText="1"/>
    </xf>
    <xf numFmtId="0" fontId="3" fillId="6" borderId="0" xfId="0" applyFont="1" applyFill="1" applyAlignment="1" applyProtection="1">
      <alignment horizontal="left" vertical="top" wrapText="1"/>
    </xf>
    <xf numFmtId="0" fontId="3" fillId="6" borderId="0" xfId="0" applyFont="1" applyFill="1" applyBorder="1" applyAlignment="1" applyProtection="1">
      <alignment horizontal="left" vertical="top" wrapText="1"/>
    </xf>
    <xf numFmtId="0" fontId="3" fillId="6" borderId="23" xfId="0" applyFont="1" applyFill="1" applyBorder="1" applyAlignment="1" applyProtection="1">
      <alignment horizontal="left" vertical="top" wrapText="1"/>
    </xf>
    <xf numFmtId="0" fontId="76" fillId="6" borderId="36" xfId="0" applyFont="1" applyFill="1" applyBorder="1" applyAlignment="1" applyProtection="1">
      <alignment horizontal="left" vertical="top" wrapText="1"/>
      <protection locked="0"/>
    </xf>
    <xf numFmtId="0" fontId="3" fillId="6" borderId="23" xfId="0" applyFont="1" applyFill="1" applyBorder="1" applyAlignment="1" applyProtection="1">
      <alignment horizontal="left" vertical="top" wrapText="1"/>
      <protection locked="0"/>
    </xf>
    <xf numFmtId="0" fontId="3" fillId="6" borderId="0" xfId="0" applyFont="1" applyFill="1" applyAlignment="1" applyProtection="1">
      <alignment horizontal="left" vertical="top" wrapText="1"/>
      <protection locked="0"/>
    </xf>
    <xf numFmtId="0" fontId="38" fillId="6" borderId="9" xfId="0" applyFont="1" applyFill="1" applyBorder="1" applyAlignment="1" applyProtection="1">
      <alignment horizontal="left" vertical="center" wrapText="1"/>
      <protection locked="0"/>
    </xf>
    <xf numFmtId="195" fontId="57" fillId="7" borderId="12" xfId="25" applyNumberFormat="1" applyFont="1" applyFill="1" applyBorder="1" applyAlignment="1" applyProtection="1">
      <alignment horizontal="center" vertical="center" wrapText="1"/>
    </xf>
    <xf numFmtId="0" fontId="30" fillId="10" borderId="27" xfId="0" applyFont="1" applyFill="1" applyBorder="1" applyAlignment="1" applyProtection="1">
      <alignment horizontal="center" vertical="center"/>
    </xf>
    <xf numFmtId="38" fontId="3" fillId="0" borderId="20" xfId="24" applyFont="1" applyFill="1" applyBorder="1" applyAlignment="1" applyProtection="1">
      <alignment horizontal="center" vertical="center" shrinkToFit="1"/>
    </xf>
    <xf numFmtId="38" fontId="57" fillId="0" borderId="20" xfId="24" applyFont="1" applyFill="1" applyBorder="1" applyAlignment="1" applyProtection="1">
      <alignment horizontal="center" vertical="center" shrinkToFit="1"/>
    </xf>
    <xf numFmtId="0" fontId="60" fillId="10" borderId="16" xfId="0" applyFont="1" applyFill="1" applyBorder="1" applyAlignment="1" applyProtection="1">
      <alignment horizontal="center" vertical="center" wrapText="1"/>
    </xf>
    <xf numFmtId="0" fontId="73" fillId="0" borderId="21" xfId="0" applyFont="1" applyFill="1" applyBorder="1" applyAlignment="1" applyProtection="1">
      <alignment horizontal="left" vertical="center" wrapText="1"/>
    </xf>
    <xf numFmtId="0" fontId="38" fillId="6" borderId="12" xfId="0" applyFont="1" applyFill="1" applyBorder="1" applyAlignment="1" applyProtection="1">
      <alignment horizontal="left" vertical="center" wrapText="1"/>
      <protection locked="0"/>
    </xf>
    <xf numFmtId="0" fontId="0" fillId="0" borderId="10" xfId="0" applyBorder="1" applyAlignment="1" applyProtection="1">
      <alignment horizontal="center" vertical="center"/>
    </xf>
    <xf numFmtId="38" fontId="64" fillId="7" borderId="5" xfId="0" applyNumberFormat="1" applyFont="1" applyFill="1" applyBorder="1" applyAlignment="1" applyProtection="1">
      <alignment horizontal="center" vertical="center" shrinkToFit="1"/>
    </xf>
    <xf numFmtId="38" fontId="64" fillId="7" borderId="6" xfId="0" applyNumberFormat="1" applyFont="1" applyFill="1" applyBorder="1" applyAlignment="1" applyProtection="1">
      <alignment horizontal="center" vertical="center" shrinkToFit="1"/>
    </xf>
    <xf numFmtId="38" fontId="64" fillId="7" borderId="10" xfId="0" applyNumberFormat="1" applyFont="1" applyFill="1" applyBorder="1" applyAlignment="1" applyProtection="1">
      <alignment horizontal="center" vertical="center" shrinkToFit="1"/>
    </xf>
    <xf numFmtId="0" fontId="3" fillId="5" borderId="20" xfId="0" applyFont="1" applyFill="1" applyBorder="1" applyAlignment="1" applyProtection="1">
      <alignment horizontal="left" vertical="center" wrapText="1"/>
      <protection locked="0"/>
    </xf>
    <xf numFmtId="0" fontId="0" fillId="0" borderId="36" xfId="0" applyBorder="1" applyAlignment="1" applyProtection="1">
      <alignment horizontal="center" vertical="center"/>
    </xf>
    <xf numFmtId="0" fontId="0" fillId="0" borderId="23" xfId="0" applyBorder="1" applyAlignment="1" applyProtection="1">
      <alignment horizontal="center" vertical="center"/>
    </xf>
    <xf numFmtId="0" fontId="3" fillId="0" borderId="12" xfId="0" applyFont="1" applyBorder="1" applyAlignment="1" applyProtection="1">
      <alignment horizontal="center" vertical="center" shrinkToFit="1"/>
    </xf>
    <xf numFmtId="0" fontId="57" fillId="0" borderId="12" xfId="0" applyFont="1" applyBorder="1" applyAlignment="1" applyProtection="1">
      <alignment horizontal="center" vertical="center" shrinkToFit="1"/>
    </xf>
    <xf numFmtId="38" fontId="64" fillId="7" borderId="36" xfId="0" applyNumberFormat="1" applyFont="1" applyFill="1" applyBorder="1" applyAlignment="1" applyProtection="1">
      <alignment horizontal="center" vertical="center" shrinkToFit="1"/>
    </xf>
    <xf numFmtId="38" fontId="64" fillId="7" borderId="0" xfId="0" applyNumberFormat="1" applyFont="1" applyFill="1" applyBorder="1" applyAlignment="1" applyProtection="1">
      <alignment horizontal="center" vertical="center" shrinkToFit="1"/>
    </xf>
    <xf numFmtId="38" fontId="64" fillId="7" borderId="23" xfId="0" applyNumberFormat="1" applyFont="1" applyFill="1" applyBorder="1" applyAlignment="1" applyProtection="1">
      <alignment horizontal="center" vertical="center" shrinkToFit="1"/>
    </xf>
    <xf numFmtId="0" fontId="64" fillId="7" borderId="12" xfId="0" applyFont="1" applyFill="1" applyBorder="1" applyAlignment="1" applyProtection="1">
      <alignment horizontal="center" vertical="center" shrinkToFit="1"/>
    </xf>
    <xf numFmtId="0" fontId="3" fillId="6" borderId="20" xfId="0" applyFont="1" applyFill="1" applyBorder="1" applyAlignment="1" applyProtection="1">
      <alignment horizontal="center" vertical="center"/>
      <protection locked="0"/>
    </xf>
    <xf numFmtId="194" fontId="3" fillId="6" borderId="20" xfId="0" applyNumberFormat="1" applyFont="1" applyFill="1" applyBorder="1" applyAlignment="1" applyProtection="1">
      <alignment horizontal="center" vertical="center" wrapText="1"/>
      <protection locked="0"/>
    </xf>
    <xf numFmtId="38" fontId="64" fillId="7" borderId="15" xfId="0" applyNumberFormat="1" applyFont="1" applyFill="1" applyBorder="1" applyAlignment="1" applyProtection="1">
      <alignment horizontal="center" vertical="center" shrinkToFit="1"/>
    </xf>
    <xf numFmtId="38" fontId="64" fillId="7" borderId="16" xfId="0" applyNumberFormat="1" applyFont="1" applyFill="1" applyBorder="1" applyAlignment="1" applyProtection="1">
      <alignment horizontal="center" vertical="center" shrinkToFit="1"/>
    </xf>
    <xf numFmtId="38" fontId="64" fillId="7" borderId="27" xfId="0" applyNumberFormat="1" applyFont="1" applyFill="1" applyBorder="1" applyAlignment="1" applyProtection="1">
      <alignment horizontal="center" vertical="center" shrinkToFit="1"/>
    </xf>
    <xf numFmtId="0" fontId="63" fillId="11" borderId="20" xfId="0" applyFont="1" applyFill="1" applyBorder="1" applyAlignment="1" applyProtection="1">
      <alignment horizontal="center" vertical="center"/>
    </xf>
    <xf numFmtId="0" fontId="64" fillId="7" borderId="20" xfId="0" applyFont="1" applyFill="1" applyBorder="1" applyAlignment="1" applyProtection="1">
      <alignment horizontal="center" vertical="center" shrinkToFit="1"/>
    </xf>
    <xf numFmtId="194" fontId="24" fillId="5" borderId="9" xfId="0" applyNumberFormat="1" applyFont="1" applyFill="1" applyBorder="1" applyAlignment="1" applyProtection="1">
      <alignment horizontal="right" vertical="center" wrapText="1"/>
      <protection locked="0"/>
    </xf>
    <xf numFmtId="0" fontId="3" fillId="6" borderId="15" xfId="0" applyFont="1" applyFill="1" applyBorder="1" applyAlignment="1" applyProtection="1">
      <alignment horizontal="left" vertical="top" wrapText="1"/>
    </xf>
    <xf numFmtId="0" fontId="3" fillId="6" borderId="16" xfId="0" applyFont="1" applyFill="1" applyBorder="1" applyAlignment="1" applyProtection="1">
      <alignment horizontal="left" vertical="top" wrapText="1"/>
    </xf>
    <xf numFmtId="0" fontId="3" fillId="6" borderId="27" xfId="0" applyFont="1" applyFill="1" applyBorder="1" applyAlignment="1" applyProtection="1">
      <alignment horizontal="left" vertical="top" wrapText="1"/>
    </xf>
    <xf numFmtId="0" fontId="76" fillId="6" borderId="15" xfId="0" applyFont="1" applyFill="1" applyBorder="1" applyAlignment="1" applyProtection="1">
      <alignment horizontal="left" vertical="top" wrapText="1"/>
      <protection locked="0"/>
    </xf>
    <xf numFmtId="0" fontId="3" fillId="6" borderId="16" xfId="0" applyFont="1" applyFill="1" applyBorder="1" applyAlignment="1" applyProtection="1">
      <alignment horizontal="left" vertical="top" wrapText="1"/>
      <protection locked="0"/>
    </xf>
    <xf numFmtId="0" fontId="3" fillId="6" borderId="27" xfId="0" applyFont="1" applyFill="1" applyBorder="1" applyAlignment="1" applyProtection="1">
      <alignment horizontal="left" vertical="top" wrapText="1"/>
      <protection locked="0"/>
    </xf>
    <xf numFmtId="0" fontId="0" fillId="0" borderId="15" xfId="0" applyBorder="1" applyAlignment="1" applyProtection="1">
      <alignment horizontal="center" vertical="center"/>
    </xf>
    <xf numFmtId="0" fontId="0" fillId="0" borderId="27" xfId="0" applyBorder="1" applyAlignment="1" applyProtection="1">
      <alignment horizontal="center" vertical="center"/>
    </xf>
    <xf numFmtId="0" fontId="60" fillId="10" borderId="21" xfId="0" applyFont="1" applyFill="1" applyBorder="1" applyAlignment="1" applyProtection="1">
      <alignment horizontal="center" vertical="center" wrapText="1"/>
    </xf>
    <xf numFmtId="0" fontId="60" fillId="10" borderId="7" xfId="0" applyFont="1" applyFill="1" applyBorder="1" applyAlignment="1" applyProtection="1">
      <alignment horizontal="center" vertical="center" wrapText="1"/>
    </xf>
    <xf numFmtId="3" fontId="75" fillId="7" borderId="21" xfId="0" applyNumberFormat="1" applyFont="1" applyFill="1" applyBorder="1" applyAlignment="1" applyProtection="1">
      <alignment horizontal="center" vertical="center" shrinkToFit="1"/>
    </xf>
    <xf numFmtId="3" fontId="75" fillId="7" borderId="7" xfId="0" applyNumberFormat="1" applyFont="1" applyFill="1" applyBorder="1" applyAlignment="1" applyProtection="1">
      <alignment horizontal="center" vertical="center" shrinkToFit="1"/>
    </xf>
    <xf numFmtId="3" fontId="75" fillId="7" borderId="8" xfId="0" applyNumberFormat="1" applyFont="1" applyFill="1" applyBorder="1" applyAlignment="1" applyProtection="1">
      <alignment horizontal="center" vertical="center" shrinkToFit="1"/>
    </xf>
    <xf numFmtId="0" fontId="27" fillId="0" borderId="0" xfId="0" applyFont="1" applyFill="1" applyBorder="1" applyAlignment="1" applyProtection="1">
      <alignment horizontal="left" vertical="center"/>
    </xf>
    <xf numFmtId="0" fontId="30" fillId="0" borderId="6" xfId="21" applyFont="1" applyFill="1" applyBorder="1" applyAlignment="1" applyProtection="1">
      <alignment vertical="center"/>
    </xf>
    <xf numFmtId="0" fontId="60" fillId="0" borderId="6" xfId="0" applyFont="1" applyFill="1" applyBorder="1" applyAlignment="1" applyProtection="1">
      <alignment vertical="center" wrapText="1"/>
    </xf>
    <xf numFmtId="3" fontId="56" fillId="0" borderId="6" xfId="0" applyNumberFormat="1" applyFont="1" applyFill="1" applyBorder="1" applyAlignment="1" applyProtection="1">
      <alignment vertical="center" shrinkToFit="1"/>
    </xf>
    <xf numFmtId="0" fontId="30" fillId="0" borderId="0" xfId="21" applyFont="1" applyFill="1" applyBorder="1" applyAlignment="1" applyProtection="1">
      <alignment vertical="center"/>
    </xf>
    <xf numFmtId="0" fontId="0" fillId="6" borderId="12" xfId="0" applyFont="1" applyFill="1" applyBorder="1" applyAlignment="1" applyProtection="1">
      <alignment horizontal="center" vertical="center" shrinkToFit="1"/>
      <protection locked="0"/>
    </xf>
    <xf numFmtId="194" fontId="24" fillId="5" borderId="12" xfId="0" applyNumberFormat="1" applyFont="1" applyFill="1" applyBorder="1" applyAlignment="1" applyProtection="1">
      <alignment horizontal="right" vertical="center" wrapText="1"/>
      <protection locked="0"/>
    </xf>
    <xf numFmtId="0" fontId="76" fillId="6" borderId="9" xfId="0" applyFont="1" applyFill="1" applyBorder="1" applyAlignment="1" applyProtection="1">
      <alignment horizontal="left" vertical="top" wrapText="1"/>
    </xf>
    <xf numFmtId="0" fontId="5" fillId="8" borderId="20" xfId="0" applyFont="1" applyFill="1" applyBorder="1" applyAlignment="1" applyProtection="1">
      <alignment horizontal="left" vertical="center" wrapText="1"/>
    </xf>
    <xf numFmtId="195" fontId="57" fillId="7" borderId="20" xfId="25" applyNumberFormat="1" applyFont="1" applyFill="1" applyBorder="1" applyAlignment="1" applyProtection="1">
      <alignment horizontal="center" vertical="center" wrapText="1"/>
    </xf>
    <xf numFmtId="38" fontId="77" fillId="7" borderId="81" xfId="24" applyFont="1" applyFill="1" applyBorder="1" applyAlignment="1" applyProtection="1">
      <alignment horizontal="left" vertical="center" shrinkToFit="1"/>
    </xf>
    <xf numFmtId="38" fontId="71" fillId="7" borderId="5" xfId="0" applyNumberFormat="1" applyFont="1" applyFill="1" applyBorder="1" applyAlignment="1" applyProtection="1">
      <alignment horizontal="center" vertical="center" shrinkToFit="1"/>
    </xf>
    <xf numFmtId="38" fontId="71" fillId="7" borderId="10" xfId="0" applyNumberFormat="1" applyFont="1" applyFill="1" applyBorder="1" applyAlignment="1" applyProtection="1">
      <alignment horizontal="center" vertical="center" shrinkToFit="1"/>
    </xf>
    <xf numFmtId="0" fontId="60" fillId="10" borderId="0" xfId="0" applyFont="1" applyFill="1" applyAlignment="1" applyProtection="1">
      <alignment horizontal="center" vertical="center"/>
    </xf>
    <xf numFmtId="0" fontId="57" fillId="7" borderId="12" xfId="0" applyFont="1" applyFill="1" applyBorder="1" applyAlignment="1" applyProtection="1">
      <alignment horizontal="center" vertical="center" shrinkToFit="1"/>
    </xf>
    <xf numFmtId="3" fontId="75" fillId="7" borderId="5" xfId="0" applyNumberFormat="1" applyFont="1" applyFill="1" applyBorder="1" applyAlignment="1" applyProtection="1">
      <alignment horizontal="center" vertical="center" shrinkToFit="1"/>
    </xf>
    <xf numFmtId="3" fontId="75" fillId="7" borderId="6" xfId="0" applyNumberFormat="1" applyFont="1" applyFill="1" applyBorder="1" applyAlignment="1" applyProtection="1">
      <alignment horizontal="center" vertical="center" shrinkToFit="1"/>
    </xf>
    <xf numFmtId="3" fontId="75" fillId="7" borderId="10" xfId="0" applyNumberFormat="1" applyFont="1" applyFill="1" applyBorder="1" applyAlignment="1" applyProtection="1">
      <alignment horizontal="center" vertical="center" shrinkToFit="1"/>
    </xf>
    <xf numFmtId="0" fontId="60" fillId="0" borderId="0" xfId="0" applyFont="1" applyFill="1" applyBorder="1" applyAlignment="1" applyProtection="1">
      <alignment vertical="center" wrapText="1"/>
    </xf>
    <xf numFmtId="0" fontId="62" fillId="0" borderId="0" xfId="0" applyFont="1" applyFill="1" applyBorder="1" applyAlignment="1" applyProtection="1">
      <alignment vertical="center" shrinkToFit="1"/>
    </xf>
    <xf numFmtId="0" fontId="76" fillId="6" borderId="12" xfId="0" applyFont="1" applyFill="1" applyBorder="1" applyAlignment="1" applyProtection="1">
      <alignment horizontal="left" vertical="top" wrapText="1"/>
    </xf>
    <xf numFmtId="38" fontId="77" fillId="0" borderId="59" xfId="24" applyFont="1" applyFill="1" applyBorder="1" applyAlignment="1" applyProtection="1">
      <alignment horizontal="left" vertical="center" wrapText="1"/>
    </xf>
    <xf numFmtId="38" fontId="71" fillId="7" borderId="36" xfId="0" applyNumberFormat="1" applyFont="1" applyFill="1" applyBorder="1" applyAlignment="1" applyProtection="1">
      <alignment horizontal="center" vertical="center" shrinkToFit="1"/>
    </xf>
    <xf numFmtId="38" fontId="71" fillId="7" borderId="23" xfId="0" applyNumberFormat="1" applyFont="1" applyFill="1" applyBorder="1" applyAlignment="1" applyProtection="1">
      <alignment horizontal="center" vertical="center" shrinkToFit="1"/>
    </xf>
    <xf numFmtId="0" fontId="60" fillId="0" borderId="6" xfId="0" applyFont="1" applyFill="1" applyBorder="1" applyAlignment="1" applyProtection="1">
      <alignment vertical="center"/>
    </xf>
    <xf numFmtId="38" fontId="56" fillId="0" borderId="6" xfId="24" applyFont="1" applyFill="1" applyBorder="1" applyAlignment="1" applyProtection="1">
      <alignment vertical="center" shrinkToFit="1"/>
    </xf>
    <xf numFmtId="38" fontId="6" fillId="0" borderId="6" xfId="24" applyFont="1" applyFill="1" applyBorder="1" applyAlignment="1" applyProtection="1">
      <alignment vertical="center" shrinkToFit="1"/>
    </xf>
    <xf numFmtId="0" fontId="60" fillId="0" borderId="0" xfId="0" applyFont="1" applyFill="1" applyBorder="1" applyAlignment="1" applyProtection="1">
      <alignment vertical="center"/>
    </xf>
    <xf numFmtId="38" fontId="6" fillId="0" borderId="0" xfId="24" applyFont="1" applyFill="1" applyBorder="1" applyAlignment="1" applyProtection="1">
      <alignment vertical="center" shrinkToFit="1"/>
    </xf>
    <xf numFmtId="195" fontId="0" fillId="7" borderId="36" xfId="25" applyNumberFormat="1" applyFont="1" applyFill="1" applyBorder="1" applyAlignment="1" applyProtection="1">
      <alignment horizontal="center" vertical="center" wrapText="1"/>
    </xf>
    <xf numFmtId="0" fontId="59" fillId="12" borderId="65" xfId="0" applyFont="1" applyFill="1" applyBorder="1" applyAlignment="1" applyProtection="1">
      <alignment horizontal="center" vertical="center" wrapText="1"/>
    </xf>
    <xf numFmtId="38" fontId="69" fillId="0" borderId="73" xfId="24" applyFont="1" applyFill="1" applyBorder="1" applyAlignment="1" applyProtection="1">
      <alignment horizontal="right" vertical="center" shrinkToFit="1"/>
    </xf>
    <xf numFmtId="195" fontId="0" fillId="0" borderId="36" xfId="25" applyNumberFormat="1" applyFont="1" applyBorder="1" applyAlignment="1" applyProtection="1">
      <alignment horizontal="center" vertical="center" wrapText="1"/>
    </xf>
    <xf numFmtId="0" fontId="0" fillId="8" borderId="12" xfId="0" applyFill="1" applyBorder="1" applyAlignment="1" applyProtection="1">
      <alignment horizontal="center" vertical="center" wrapText="1"/>
    </xf>
    <xf numFmtId="0" fontId="3" fillId="6" borderId="12" xfId="0" applyFont="1" applyFill="1" applyBorder="1" applyAlignment="1" applyProtection="1">
      <alignment horizontal="left" vertical="center" wrapText="1"/>
      <protection locked="0"/>
    </xf>
    <xf numFmtId="0" fontId="0" fillId="2" borderId="0" xfId="0" applyFill="1" applyBorder="1" applyAlignment="1" applyProtection="1">
      <alignment horizontal="center" vertical="center" wrapText="1"/>
    </xf>
    <xf numFmtId="38" fontId="77" fillId="7" borderId="59" xfId="24" applyFont="1" applyFill="1" applyBorder="1" applyAlignment="1" applyProtection="1">
      <alignment horizontal="left" vertical="center" shrinkToFit="1"/>
    </xf>
    <xf numFmtId="38" fontId="71" fillId="7" borderId="15" xfId="0" applyNumberFormat="1" applyFont="1" applyFill="1" applyBorder="1" applyAlignment="1" applyProtection="1">
      <alignment horizontal="center" vertical="center" shrinkToFit="1"/>
    </xf>
    <xf numFmtId="38" fontId="71" fillId="7" borderId="27" xfId="0" applyNumberFormat="1" applyFont="1" applyFill="1" applyBorder="1" applyAlignment="1" applyProtection="1">
      <alignment horizontal="center" vertical="center" shrinkToFit="1"/>
    </xf>
    <xf numFmtId="0" fontId="57" fillId="7" borderId="20" xfId="0" applyFont="1" applyFill="1" applyBorder="1" applyAlignment="1" applyProtection="1">
      <alignment horizontal="center" vertical="center" shrinkToFit="1"/>
    </xf>
    <xf numFmtId="0" fontId="24" fillId="5" borderId="15" xfId="0" applyFont="1" applyFill="1" applyBorder="1" applyAlignment="1" applyProtection="1">
      <alignment horizontal="left" vertical="top" wrapText="1"/>
    </xf>
    <xf numFmtId="0" fontId="24" fillId="5" borderId="16" xfId="0" applyFont="1" applyFill="1" applyBorder="1" applyAlignment="1" applyProtection="1">
      <alignment horizontal="left" vertical="top" wrapText="1"/>
    </xf>
    <xf numFmtId="0" fontId="24" fillId="5" borderId="27" xfId="0" applyFont="1" applyFill="1" applyBorder="1" applyAlignment="1" applyProtection="1">
      <alignment horizontal="left" vertical="top" wrapText="1"/>
    </xf>
    <xf numFmtId="0" fontId="0" fillId="8" borderId="20" xfId="0" applyFill="1" applyBorder="1" applyAlignment="1" applyProtection="1">
      <alignment horizontal="center" vertical="center" wrapText="1"/>
    </xf>
    <xf numFmtId="0" fontId="3" fillId="6" borderId="20" xfId="0" applyFont="1" applyFill="1" applyBorder="1" applyAlignment="1" applyProtection="1">
      <alignment horizontal="left" vertical="center" wrapText="1"/>
      <protection locked="0"/>
    </xf>
    <xf numFmtId="0" fontId="56" fillId="11" borderId="20" xfId="21" applyFont="1" applyFill="1" applyBorder="1" applyAlignment="1" applyProtection="1">
      <alignment vertical="center"/>
    </xf>
    <xf numFmtId="0" fontId="66" fillId="10" borderId="20" xfId="0" applyFont="1" applyFill="1" applyBorder="1" applyAlignment="1" applyProtection="1">
      <alignment horizontal="left" vertical="center"/>
    </xf>
    <xf numFmtId="38" fontId="69" fillId="7" borderId="90" xfId="24" applyFont="1" applyFill="1" applyBorder="1" applyAlignment="1" applyProtection="1">
      <alignment horizontal="right" vertical="center" shrinkToFit="1"/>
    </xf>
    <xf numFmtId="38" fontId="77" fillId="7" borderId="91" xfId="24" applyFont="1" applyFill="1" applyBorder="1" applyAlignment="1" applyProtection="1">
      <alignment horizontal="left" vertical="center" shrinkToFit="1"/>
    </xf>
    <xf numFmtId="38" fontId="69" fillId="7" borderId="92" xfId="24" applyFont="1" applyFill="1" applyBorder="1" applyAlignment="1" applyProtection="1">
      <alignment horizontal="right" vertical="center" shrinkToFit="1"/>
    </xf>
    <xf numFmtId="38" fontId="27" fillId="0" borderId="0" xfId="0" applyNumberFormat="1" applyFont="1" applyAlignment="1" applyProtection="1">
      <alignment horizontal="left" vertical="center" shrinkToFit="1"/>
    </xf>
    <xf numFmtId="0" fontId="60" fillId="0" borderId="20" xfId="0" applyFont="1" applyBorder="1" applyAlignment="1" applyProtection="1">
      <alignment horizontal="left" vertical="center"/>
    </xf>
    <xf numFmtId="0" fontId="60" fillId="0" borderId="15" xfId="0" applyFont="1" applyFill="1" applyBorder="1" applyAlignment="1" applyProtection="1">
      <alignment horizontal="left" vertical="center"/>
    </xf>
    <xf numFmtId="0" fontId="30" fillId="6" borderId="27" xfId="0" applyFont="1" applyFill="1" applyBorder="1" applyAlignment="1" applyProtection="1">
      <alignment horizontal="left" vertical="center"/>
      <protection locked="0"/>
    </xf>
    <xf numFmtId="0" fontId="27" fillId="0" borderId="0" xfId="0" applyFont="1" applyProtection="1">
      <alignment vertical="center"/>
    </xf>
    <xf numFmtId="0" fontId="0" fillId="0" borderId="20" xfId="0" applyFill="1" applyBorder="1" applyAlignment="1" applyProtection="1">
      <alignment vertical="center" shrinkToFit="1"/>
    </xf>
    <xf numFmtId="194" fontId="24" fillId="5" borderId="20" xfId="0" applyNumberFormat="1" applyFont="1" applyFill="1" applyBorder="1" applyAlignment="1" applyProtection="1">
      <alignment horizontal="right" vertical="center" wrapText="1"/>
      <protection locked="0"/>
    </xf>
    <xf numFmtId="0" fontId="0" fillId="0" borderId="15" xfId="0" applyBorder="1" applyAlignment="1" applyProtection="1">
      <alignment horizontal="left" vertical="center" wrapText="1"/>
    </xf>
    <xf numFmtId="194" fontId="0" fillId="0" borderId="27" xfId="24" applyNumberFormat="1" applyFont="1" applyBorder="1" applyAlignment="1" applyProtection="1">
      <alignment horizontal="right" vertical="center" wrapText="1"/>
      <protection locked="0"/>
    </xf>
    <xf numFmtId="0" fontId="76" fillId="6" borderId="20" xfId="0" applyFont="1" applyFill="1" applyBorder="1" applyAlignment="1" applyProtection="1">
      <alignment horizontal="left" vertical="top" wrapText="1"/>
    </xf>
    <xf numFmtId="0" fontId="78" fillId="0" borderId="0" xfId="21" applyFont="1" applyAlignment="1">
      <alignment shrinkToFit="1"/>
    </xf>
    <xf numFmtId="0" fontId="60" fillId="0" borderId="0" xfId="0" applyFont="1">
      <alignment vertical="center"/>
    </xf>
    <xf numFmtId="0" fontId="79" fillId="0" borderId="0" xfId="0" applyFont="1">
      <alignment vertical="center"/>
    </xf>
    <xf numFmtId="0" fontId="5" fillId="0" borderId="0" xfId="21" applyFont="1" applyAlignment="1" applyProtection="1">
      <alignment horizontal="left" vertical="center"/>
      <protection locked="0"/>
    </xf>
    <xf numFmtId="0" fontId="0" fillId="0" borderId="0" xfId="0" applyProtection="1">
      <alignment vertical="center"/>
      <protection locked="0"/>
    </xf>
    <xf numFmtId="0" fontId="46" fillId="0" borderId="0" xfId="0" applyFont="1" applyProtection="1">
      <alignment vertical="center"/>
      <protection locked="0"/>
    </xf>
    <xf numFmtId="0" fontId="0" fillId="0" borderId="0" xfId="0" applyProtection="1">
      <alignment vertical="center"/>
    </xf>
    <xf numFmtId="0" fontId="80" fillId="0" borderId="0" xfId="0" applyFont="1" applyProtection="1">
      <alignment vertical="center"/>
    </xf>
    <xf numFmtId="0" fontId="80" fillId="0" borderId="0" xfId="0" applyFont="1" applyAlignment="1" applyProtection="1">
      <alignment vertical="top"/>
    </xf>
    <xf numFmtId="0" fontId="22" fillId="0" borderId="0" xfId="0" applyFont="1" applyProtection="1">
      <alignment vertical="center"/>
    </xf>
    <xf numFmtId="0" fontId="22" fillId="0" borderId="0" xfId="0" applyFont="1" applyAlignment="1" applyProtection="1">
      <alignment vertical="top"/>
    </xf>
    <xf numFmtId="0" fontId="31" fillId="13" borderId="93" xfId="0" applyFont="1" applyFill="1" applyBorder="1" applyAlignment="1" applyProtection="1">
      <alignment horizontal="center" vertical="center"/>
    </xf>
    <xf numFmtId="0" fontId="31" fillId="13" borderId="94" xfId="0" applyFont="1" applyFill="1" applyBorder="1" applyAlignment="1" applyProtection="1">
      <alignment horizontal="center" vertical="center"/>
    </xf>
    <xf numFmtId="0" fontId="22" fillId="0" borderId="93" xfId="0" applyFont="1" applyFill="1" applyBorder="1" applyAlignment="1" applyProtection="1">
      <alignment horizontal="left" vertical="top" wrapText="1"/>
    </xf>
    <xf numFmtId="0" fontId="22" fillId="0" borderId="95" xfId="0" applyFont="1" applyFill="1" applyBorder="1" applyAlignment="1" applyProtection="1">
      <alignment horizontal="left" vertical="top"/>
    </xf>
    <xf numFmtId="0" fontId="22" fillId="0" borderId="96" xfId="0" applyFont="1" applyFill="1" applyBorder="1" applyAlignment="1" applyProtection="1">
      <alignment horizontal="left" vertical="top"/>
    </xf>
    <xf numFmtId="0" fontId="30" fillId="0" borderId="97" xfId="0" applyFont="1" applyFill="1" applyBorder="1" applyAlignment="1" applyProtection="1">
      <alignment horizontal="center" vertical="top" textRotation="255" wrapText="1"/>
    </xf>
    <xf numFmtId="0" fontId="38" fillId="5" borderId="97" xfId="0" applyFont="1" applyFill="1" applyBorder="1" applyAlignment="1" applyProtection="1">
      <alignment vertical="center" shrinkToFit="1"/>
      <protection locked="0"/>
    </xf>
    <xf numFmtId="0" fontId="81" fillId="14" borderId="2" xfId="0" applyFont="1" applyFill="1" applyBorder="1" applyAlignment="1" applyProtection="1">
      <alignment horizontal="center" vertical="center" shrinkToFit="1"/>
    </xf>
    <xf numFmtId="0" fontId="5" fillId="2" borderId="79" xfId="0" applyFont="1" applyFill="1" applyBorder="1" applyAlignment="1" applyProtection="1">
      <alignment horizontal="center" vertical="center" wrapText="1"/>
    </xf>
    <xf numFmtId="0" fontId="0" fillId="0" borderId="0" xfId="0" applyAlignment="1" applyProtection="1">
      <alignment vertical="top"/>
      <protection locked="0"/>
    </xf>
    <xf numFmtId="0" fontId="31" fillId="13" borderId="22" xfId="0" applyFont="1" applyFill="1" applyBorder="1" applyAlignment="1" applyProtection="1">
      <alignment horizontal="center" vertical="center"/>
    </xf>
    <xf numFmtId="0" fontId="31" fillId="13" borderId="24" xfId="0" applyFont="1" applyFill="1" applyBorder="1" applyAlignment="1" applyProtection="1">
      <alignment horizontal="center" vertical="center"/>
    </xf>
    <xf numFmtId="0" fontId="22" fillId="0" borderId="22" xfId="0" applyFont="1" applyFill="1" applyBorder="1" applyAlignment="1" applyProtection="1">
      <alignment horizontal="left" vertical="top"/>
    </xf>
    <xf numFmtId="0" fontId="22" fillId="0" borderId="0" xfId="0" applyFont="1" applyFill="1" applyBorder="1" applyAlignment="1" applyProtection="1">
      <alignment horizontal="left" vertical="top"/>
    </xf>
    <xf numFmtId="0" fontId="22" fillId="0" borderId="23" xfId="0" applyFont="1" applyFill="1" applyBorder="1" applyAlignment="1" applyProtection="1">
      <alignment horizontal="left" vertical="top"/>
    </xf>
    <xf numFmtId="0" fontId="30" fillId="0" borderId="17" xfId="0" applyFont="1" applyFill="1" applyBorder="1" applyAlignment="1" applyProtection="1">
      <alignment horizontal="center" vertical="top" textRotation="255" wrapText="1"/>
    </xf>
    <xf numFmtId="0" fontId="38" fillId="5" borderId="17" xfId="0" applyFont="1" applyFill="1" applyBorder="1" applyAlignment="1" applyProtection="1">
      <alignment vertical="center" shrinkToFit="1"/>
      <protection locked="0"/>
    </xf>
    <xf numFmtId="0" fontId="81" fillId="14" borderId="12" xfId="0" applyFont="1" applyFill="1" applyBorder="1" applyAlignment="1" applyProtection="1">
      <alignment horizontal="center" vertical="center" shrinkToFit="1"/>
    </xf>
    <xf numFmtId="0" fontId="5" fillId="2" borderId="98" xfId="0" applyFont="1" applyFill="1" applyBorder="1" applyAlignment="1" applyProtection="1">
      <alignment vertical="center" wrapText="1"/>
    </xf>
    <xf numFmtId="0" fontId="5" fillId="5" borderId="9" xfId="0" applyFont="1" applyFill="1" applyBorder="1" applyAlignment="1" applyProtection="1">
      <alignment horizontal="left" vertical="center"/>
    </xf>
    <xf numFmtId="0" fontId="53" fillId="0" borderId="20" xfId="0" applyFont="1" applyBorder="1" applyAlignment="1" applyProtection="1">
      <alignment vertical="center"/>
    </xf>
    <xf numFmtId="0" fontId="30" fillId="0" borderId="17" xfId="0" applyFont="1" applyBorder="1" applyAlignment="1">
      <alignment horizontal="center" vertical="top" textRotation="255" wrapText="1"/>
    </xf>
    <xf numFmtId="0" fontId="38" fillId="5" borderId="17" xfId="0" applyFont="1" applyFill="1" applyBorder="1" applyAlignment="1" applyProtection="1">
      <alignment horizontal="center" vertical="center" shrinkToFit="1"/>
      <protection locked="0"/>
    </xf>
    <xf numFmtId="0" fontId="5" fillId="0" borderId="17" xfId="0" applyFont="1" applyBorder="1" applyAlignment="1" applyProtection="1">
      <alignment horizontal="left" vertical="center" wrapText="1"/>
    </xf>
    <xf numFmtId="0" fontId="53" fillId="0" borderId="17" xfId="0" applyFont="1" applyBorder="1" applyAlignment="1" applyProtection="1">
      <alignment horizontal="left" vertical="center" wrapText="1"/>
    </xf>
    <xf numFmtId="38" fontId="38" fillId="5" borderId="17" xfId="24" applyFont="1" applyFill="1" applyBorder="1" applyAlignment="1" applyProtection="1">
      <alignment vertical="center" shrinkToFit="1"/>
      <protection locked="0"/>
    </xf>
    <xf numFmtId="38" fontId="5" fillId="7" borderId="65" xfId="24" applyFont="1" applyFill="1" applyBorder="1" applyAlignment="1" applyProtection="1">
      <alignment vertical="center" shrinkToFit="1"/>
    </xf>
    <xf numFmtId="0" fontId="22" fillId="5" borderId="21" xfId="0" applyFont="1" applyFill="1" applyBorder="1" applyAlignment="1" applyProtection="1">
      <alignment horizontal="center" vertical="center" shrinkToFit="1"/>
    </xf>
    <xf numFmtId="0" fontId="0" fillId="0" borderId="7" xfId="0" applyBorder="1" applyAlignment="1" applyProtection="1">
      <alignment horizontal="center" vertical="center"/>
    </xf>
    <xf numFmtId="0" fontId="22" fillId="5" borderId="17" xfId="0" applyFont="1" applyFill="1" applyBorder="1" applyAlignment="1" applyProtection="1">
      <alignment horizontal="center" vertical="center" shrinkToFit="1"/>
    </xf>
    <xf numFmtId="0" fontId="0" fillId="0" borderId="17" xfId="0" applyBorder="1" applyAlignment="1" applyProtection="1">
      <alignment horizontal="center" vertical="center"/>
    </xf>
    <xf numFmtId="0" fontId="30" fillId="0" borderId="17" xfId="0" applyFont="1" applyBorder="1" applyAlignment="1">
      <alignment vertical="top" textRotation="255" wrapText="1"/>
    </xf>
    <xf numFmtId="0" fontId="38" fillId="5" borderId="9" xfId="0" applyFont="1" applyFill="1" applyBorder="1" applyAlignment="1" applyProtection="1">
      <alignment horizontal="left" vertical="center" shrinkToFit="1"/>
      <protection locked="0"/>
    </xf>
    <xf numFmtId="0" fontId="5" fillId="2" borderId="99" xfId="0" applyFont="1" applyFill="1" applyBorder="1" applyAlignment="1" applyProtection="1">
      <alignment horizontal="center" vertical="center" wrapText="1"/>
    </xf>
    <xf numFmtId="0" fontId="22" fillId="0" borderId="100" xfId="0" applyFont="1" applyFill="1" applyBorder="1" applyAlignment="1" applyProtection="1">
      <alignment horizontal="left" vertical="top"/>
    </xf>
    <xf numFmtId="0" fontId="22" fillId="0" borderId="16" xfId="0" applyFont="1" applyFill="1" applyBorder="1" applyAlignment="1" applyProtection="1">
      <alignment horizontal="left" vertical="top"/>
    </xf>
    <xf numFmtId="0" fontId="22" fillId="0" borderId="27" xfId="0" applyFont="1" applyFill="1" applyBorder="1" applyAlignment="1" applyProtection="1">
      <alignment horizontal="left" vertical="top"/>
    </xf>
    <xf numFmtId="0" fontId="29" fillId="0" borderId="17" xfId="0" applyFont="1" applyFill="1" applyBorder="1" applyAlignment="1" applyProtection="1">
      <alignment horizontal="center" vertical="top" textRotation="255" wrapText="1"/>
    </xf>
    <xf numFmtId="0" fontId="38" fillId="6" borderId="17" xfId="0" applyFont="1" applyFill="1" applyBorder="1" applyAlignment="1" applyProtection="1">
      <alignment horizontal="center" vertical="center" shrinkToFit="1"/>
    </xf>
    <xf numFmtId="0" fontId="5" fillId="2" borderId="98" xfId="0" applyFont="1" applyFill="1" applyBorder="1" applyAlignment="1" applyProtection="1">
      <alignment horizontal="center" vertical="center" wrapText="1"/>
    </xf>
    <xf numFmtId="0" fontId="22" fillId="0" borderId="101" xfId="0" applyFont="1" applyFill="1" applyBorder="1" applyAlignment="1" applyProtection="1">
      <alignment horizontal="left" vertical="top" wrapText="1"/>
    </xf>
    <xf numFmtId="0" fontId="22" fillId="0" borderId="7" xfId="0" applyFont="1" applyFill="1" applyBorder="1" applyAlignment="1" applyProtection="1">
      <alignment horizontal="left" vertical="top" wrapText="1"/>
    </xf>
    <xf numFmtId="0" fontId="22" fillId="0" borderId="8" xfId="0" applyFont="1" applyFill="1" applyBorder="1" applyAlignment="1" applyProtection="1">
      <alignment horizontal="left" vertical="top" wrapText="1"/>
    </xf>
    <xf numFmtId="0" fontId="30" fillId="0" borderId="17" xfId="0" applyFont="1" applyFill="1" applyBorder="1" applyAlignment="1" applyProtection="1">
      <alignment horizontal="left" vertical="top" wrapText="1"/>
    </xf>
    <xf numFmtId="38" fontId="38" fillId="7" borderId="9" xfId="24" applyFont="1" applyFill="1" applyBorder="1" applyAlignment="1" applyProtection="1">
      <alignment horizontal="right" vertical="center" shrinkToFit="1"/>
    </xf>
    <xf numFmtId="0" fontId="22" fillId="0" borderId="102" xfId="0" applyFont="1" applyFill="1" applyBorder="1" applyAlignment="1" applyProtection="1">
      <alignment vertical="top" wrapText="1"/>
    </xf>
    <xf numFmtId="0" fontId="22" fillId="0" borderId="6" xfId="0" applyFont="1" applyFill="1" applyBorder="1" applyAlignment="1" applyProtection="1">
      <alignment vertical="top" wrapText="1"/>
    </xf>
    <xf numFmtId="0" fontId="22" fillId="0" borderId="8" xfId="0" applyFont="1" applyFill="1" applyBorder="1" applyAlignment="1" applyProtection="1">
      <alignment vertical="top"/>
    </xf>
    <xf numFmtId="38" fontId="5" fillId="2" borderId="99" xfId="0" applyNumberFormat="1" applyFont="1" applyFill="1" applyBorder="1" applyAlignment="1" applyProtection="1">
      <alignment horizontal="center" vertical="center" wrapText="1"/>
    </xf>
    <xf numFmtId="0" fontId="22" fillId="0" borderId="94" xfId="0" applyFont="1" applyFill="1" applyBorder="1" applyAlignment="1" applyProtection="1">
      <alignment horizontal="left" vertical="top" wrapText="1"/>
    </xf>
    <xf numFmtId="0" fontId="22" fillId="0" borderId="23" xfId="0" applyFont="1" applyFill="1" applyBorder="1" applyAlignment="1" applyProtection="1">
      <alignment vertical="center"/>
    </xf>
    <xf numFmtId="0" fontId="32" fillId="0" borderId="17" xfId="0" applyFont="1" applyFill="1" applyBorder="1" applyAlignment="1" applyProtection="1">
      <alignment vertical="top" textRotation="255" wrapText="1"/>
    </xf>
    <xf numFmtId="0" fontId="38" fillId="6" borderId="17" xfId="0" applyFont="1" applyFill="1" applyBorder="1" applyAlignment="1" applyProtection="1">
      <alignment horizontal="center" vertical="center" shrinkToFit="1"/>
      <protection locked="0"/>
    </xf>
    <xf numFmtId="0" fontId="22" fillId="0" borderId="22" xfId="0" applyFont="1" applyFill="1" applyBorder="1" applyAlignment="1" applyProtection="1">
      <alignment horizontal="left" vertical="top" wrapText="1"/>
    </xf>
    <xf numFmtId="0" fontId="22" fillId="0" borderId="24" xfId="0" applyFont="1" applyFill="1" applyBorder="1" applyAlignment="1" applyProtection="1">
      <alignment horizontal="left" vertical="top" wrapText="1"/>
    </xf>
    <xf numFmtId="0" fontId="22" fillId="0" borderId="23" xfId="0" applyFont="1" applyFill="1" applyBorder="1" applyAlignment="1" applyProtection="1">
      <alignment vertical="top"/>
    </xf>
    <xf numFmtId="0" fontId="22" fillId="0" borderId="100" xfId="0" applyFont="1" applyFill="1" applyBorder="1" applyAlignment="1" applyProtection="1">
      <alignment horizontal="left" vertical="top" wrapText="1"/>
    </xf>
    <xf numFmtId="0" fontId="22" fillId="0" borderId="103" xfId="0" applyFont="1" applyFill="1" applyBorder="1" applyAlignment="1" applyProtection="1">
      <alignment horizontal="left" vertical="top" wrapText="1"/>
    </xf>
    <xf numFmtId="0" fontId="22" fillId="0" borderId="68" xfId="0" applyFont="1" applyFill="1" applyBorder="1" applyAlignment="1" applyProtection="1">
      <alignment horizontal="left" vertical="center"/>
    </xf>
    <xf numFmtId="0" fontId="22" fillId="0" borderId="86" xfId="0" applyFont="1" applyFill="1" applyBorder="1" applyAlignment="1" applyProtection="1">
      <alignment horizontal="left" vertical="center"/>
    </xf>
    <xf numFmtId="0" fontId="22" fillId="0" borderId="10" xfId="0" applyFont="1" applyFill="1" applyBorder="1" applyAlignment="1" applyProtection="1">
      <alignment horizontal="left" vertical="center"/>
    </xf>
    <xf numFmtId="0" fontId="30" fillId="0" borderId="17" xfId="0" applyFont="1" applyFill="1" applyBorder="1" applyAlignment="1" applyProtection="1">
      <alignment horizontal="center" vertical="top" wrapText="1"/>
    </xf>
    <xf numFmtId="0" fontId="38" fillId="5" borderId="9" xfId="0" applyFont="1" applyFill="1" applyBorder="1" applyAlignment="1" applyProtection="1">
      <alignment horizontal="center" vertical="center" shrinkToFit="1"/>
      <protection locked="0"/>
    </xf>
    <xf numFmtId="0" fontId="22" fillId="0" borderId="11" xfId="0" applyFont="1" applyFill="1" applyBorder="1" applyAlignment="1" applyProtection="1">
      <alignment horizontal="left" vertical="center"/>
    </xf>
    <xf numFmtId="0" fontId="22" fillId="0" borderId="13" xfId="0" applyFont="1" applyFill="1" applyBorder="1" applyAlignment="1" applyProtection="1">
      <alignment horizontal="left" vertical="center"/>
    </xf>
    <xf numFmtId="0" fontId="22" fillId="0" borderId="27" xfId="0" applyFont="1" applyFill="1" applyBorder="1" applyAlignment="1" applyProtection="1">
      <alignment horizontal="left" vertical="center"/>
    </xf>
    <xf numFmtId="0" fontId="30" fillId="0" borderId="9" xfId="0" applyFont="1" applyFill="1" applyBorder="1" applyAlignment="1" applyProtection="1">
      <alignment horizontal="left" vertical="top" wrapText="1"/>
    </xf>
    <xf numFmtId="0" fontId="82" fillId="5" borderId="17" xfId="0" applyFont="1" applyFill="1" applyBorder="1" applyAlignment="1" applyProtection="1">
      <alignment horizontal="center" vertical="center" wrapText="1" shrinkToFit="1"/>
      <protection locked="0"/>
    </xf>
    <xf numFmtId="0" fontId="22" fillId="0" borderId="104" xfId="0" applyFont="1" applyFill="1" applyBorder="1" applyAlignment="1" applyProtection="1">
      <alignment horizontal="left" vertical="center"/>
    </xf>
    <xf numFmtId="0" fontId="22" fillId="0" borderId="105" xfId="0" applyFont="1" applyFill="1" applyBorder="1" applyAlignment="1" applyProtection="1">
      <alignment horizontal="left" vertical="center"/>
    </xf>
    <xf numFmtId="0" fontId="30" fillId="0" borderId="7" xfId="0" applyFont="1" applyFill="1" applyBorder="1" applyAlignment="1" applyProtection="1">
      <alignment horizontal="left" vertical="top" wrapText="1"/>
    </xf>
    <xf numFmtId="0" fontId="30" fillId="0" borderId="8" xfId="0" applyFont="1" applyFill="1" applyBorder="1" applyAlignment="1" applyProtection="1">
      <alignment horizontal="left" vertical="top" wrapText="1"/>
    </xf>
    <xf numFmtId="0" fontId="31" fillId="13" borderId="30" xfId="0" applyFont="1" applyFill="1" applyBorder="1" applyAlignment="1" applyProtection="1">
      <alignment horizontal="center" vertical="center"/>
    </xf>
    <xf numFmtId="0" fontId="31" fillId="13" borderId="33" xfId="0" applyFont="1" applyFill="1" applyBorder="1" applyAlignment="1" applyProtection="1">
      <alignment horizontal="center" vertical="center"/>
    </xf>
    <xf numFmtId="0" fontId="22" fillId="6" borderId="106" xfId="0" applyFont="1" applyFill="1" applyBorder="1" applyAlignment="1" applyProtection="1">
      <alignment horizontal="center" vertical="center"/>
      <protection locked="0"/>
    </xf>
    <xf numFmtId="0" fontId="22" fillId="6" borderId="33" xfId="0" applyFont="1" applyFill="1" applyBorder="1" applyAlignment="1" applyProtection="1">
      <alignment horizontal="center" vertical="center"/>
      <protection locked="0"/>
    </xf>
    <xf numFmtId="0" fontId="30" fillId="0" borderId="107" xfId="0" applyFont="1" applyFill="1" applyBorder="1" applyAlignment="1" applyProtection="1">
      <alignment horizontal="left" vertical="top" wrapText="1"/>
    </xf>
    <xf numFmtId="0" fontId="30" fillId="0" borderId="108" xfId="0" applyFont="1" applyFill="1" applyBorder="1" applyAlignment="1" applyProtection="1">
      <alignment horizontal="left" vertical="top" wrapText="1"/>
    </xf>
    <xf numFmtId="0" fontId="38" fillId="6" borderId="74" xfId="0" applyFont="1" applyFill="1" applyBorder="1" applyAlignment="1" applyProtection="1">
      <alignment horizontal="center" vertical="center" shrinkToFit="1"/>
      <protection locked="0"/>
    </xf>
    <xf numFmtId="0" fontId="81" fillId="14" borderId="109" xfId="0" applyFont="1" applyFill="1" applyBorder="1" applyAlignment="1" applyProtection="1">
      <alignment horizontal="center" vertical="center" shrinkToFit="1"/>
    </xf>
    <xf numFmtId="0" fontId="5" fillId="2" borderId="110" xfId="0" applyFont="1" applyFill="1" applyBorder="1" applyAlignment="1" applyProtection="1">
      <alignment horizontal="center" vertical="center" wrapText="1"/>
    </xf>
    <xf numFmtId="0" fontId="83" fillId="0" borderId="0" xfId="0" applyFont="1" applyAlignment="1" applyProtection="1">
      <alignment vertical="center"/>
    </xf>
    <xf numFmtId="38" fontId="0" fillId="0" borderId="0" xfId="0" applyNumberFormat="1" applyProtection="1">
      <alignment vertical="center"/>
    </xf>
    <xf numFmtId="0" fontId="46" fillId="0" borderId="0" xfId="0" applyFont="1" applyProtection="1">
      <alignment vertical="center"/>
    </xf>
    <xf numFmtId="0" fontId="46" fillId="0" borderId="0" xfId="0" applyFont="1" applyAlignment="1" applyProtection="1">
      <alignment vertical="top"/>
    </xf>
    <xf numFmtId="0" fontId="84" fillId="13" borderId="111" xfId="0" applyFont="1" applyFill="1" applyBorder="1" applyAlignment="1" applyProtection="1">
      <alignment horizontal="center" vertical="center" wrapText="1"/>
    </xf>
    <xf numFmtId="0" fontId="84" fillId="13" borderId="112" xfId="0" applyFont="1" applyFill="1" applyBorder="1" applyAlignment="1" applyProtection="1">
      <alignment horizontal="center" vertical="center" wrapText="1"/>
    </xf>
    <xf numFmtId="0" fontId="84" fillId="13" borderId="113" xfId="0" applyFont="1" applyFill="1" applyBorder="1" applyAlignment="1" applyProtection="1">
      <alignment horizontal="center" vertical="center" wrapText="1"/>
    </xf>
    <xf numFmtId="0" fontId="5" fillId="12" borderId="114" xfId="0" applyFont="1" applyFill="1" applyBorder="1" applyAlignment="1" applyProtection="1">
      <alignment horizontal="center" vertical="top" wrapText="1"/>
    </xf>
    <xf numFmtId="0" fontId="47" fillId="12" borderId="115" xfId="0" applyFont="1" applyFill="1" applyBorder="1" applyAlignment="1" applyProtection="1">
      <alignment horizontal="left" vertical="center" shrinkToFit="1"/>
    </xf>
    <xf numFmtId="0" fontId="47" fillId="14" borderId="116" xfId="0" applyFont="1" applyFill="1" applyBorder="1" applyAlignment="1" applyProtection="1">
      <alignment horizontal="left" vertical="center" shrinkToFit="1"/>
    </xf>
    <xf numFmtId="0" fontId="85" fillId="2" borderId="117" xfId="0" applyFont="1" applyFill="1" applyBorder="1" applyAlignment="1" applyProtection="1">
      <alignment horizontal="center" vertical="center" wrapText="1"/>
    </xf>
    <xf numFmtId="40" fontId="0" fillId="0" borderId="0" xfId="0" applyNumberFormat="1" applyAlignment="1" applyProtection="1">
      <alignment vertical="center"/>
    </xf>
    <xf numFmtId="0" fontId="80" fillId="0" borderId="0" xfId="0" applyFont="1">
      <alignment vertical="center"/>
    </xf>
    <xf numFmtId="0" fontId="80" fillId="0" borderId="95" xfId="0" applyFont="1" applyBorder="1">
      <alignment vertical="center"/>
    </xf>
    <xf numFmtId="0" fontId="0" fillId="0" borderId="95" xfId="0" applyBorder="1">
      <alignment vertical="center"/>
    </xf>
    <xf numFmtId="0" fontId="30" fillId="0" borderId="95" xfId="0" applyFont="1" applyBorder="1">
      <alignment vertical="center"/>
    </xf>
    <xf numFmtId="0" fontId="0" fillId="0" borderId="95" xfId="0" applyBorder="1">
      <alignment vertical="center"/>
    </xf>
    <xf numFmtId="0" fontId="30" fillId="0" borderId="94" xfId="0" applyFont="1" applyBorder="1">
      <alignment vertical="center"/>
    </xf>
    <xf numFmtId="0" fontId="30" fillId="0" borderId="17"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24" xfId="0" applyFont="1" applyBorder="1">
      <alignment vertical="center"/>
    </xf>
    <xf numFmtId="0" fontId="30" fillId="0" borderId="36" xfId="0" applyFont="1" applyBorder="1" applyAlignment="1">
      <alignment horizontal="center" vertical="center" wrapText="1"/>
    </xf>
    <xf numFmtId="0" fontId="30" fillId="0" borderId="15" xfId="0" applyFont="1" applyBorder="1" applyAlignment="1">
      <alignment horizontal="center" vertical="center" wrapText="1"/>
    </xf>
    <xf numFmtId="0" fontId="30" fillId="5" borderId="21" xfId="0" applyFont="1" applyFill="1" applyBorder="1" applyAlignment="1" applyProtection="1">
      <alignment horizontal="center" vertical="center" wrapText="1"/>
      <protection locked="0"/>
    </xf>
    <xf numFmtId="0" fontId="30" fillId="5" borderId="17" xfId="0" applyFont="1" applyFill="1" applyBorder="1" applyAlignment="1" applyProtection="1">
      <alignment horizontal="center" vertical="center" wrapText="1"/>
      <protection locked="0"/>
    </xf>
    <xf numFmtId="0" fontId="30" fillId="5" borderId="5" xfId="0" applyFont="1" applyFill="1" applyBorder="1" applyAlignment="1" applyProtection="1">
      <alignment horizontal="center" vertical="center" wrapText="1"/>
      <protection locked="0"/>
    </xf>
    <xf numFmtId="0" fontId="30" fillId="5" borderId="36" xfId="0" applyFont="1" applyFill="1" applyBorder="1" applyAlignment="1" applyProtection="1">
      <alignment horizontal="center" vertical="center" wrapText="1"/>
      <protection locked="0"/>
    </xf>
    <xf numFmtId="0" fontId="30" fillId="5" borderId="15" xfId="0" applyFont="1" applyFill="1" applyBorder="1" applyAlignment="1" applyProtection="1">
      <alignment horizontal="center" vertical="center" wrapText="1"/>
      <protection locked="0"/>
    </xf>
    <xf numFmtId="0" fontId="30" fillId="5" borderId="5" xfId="0" applyFont="1" applyFill="1" applyBorder="1" applyAlignment="1" applyProtection="1">
      <alignment horizontal="left" vertical="center" wrapText="1"/>
      <protection locked="0"/>
    </xf>
    <xf numFmtId="0" fontId="30" fillId="5" borderId="17" xfId="0" applyFont="1" applyFill="1" applyBorder="1" applyAlignment="1" applyProtection="1">
      <alignment horizontal="left" vertical="center" wrapText="1"/>
      <protection locked="0"/>
    </xf>
    <xf numFmtId="0" fontId="30" fillId="5" borderId="36" xfId="0" applyFont="1" applyFill="1" applyBorder="1" applyAlignment="1" applyProtection="1">
      <alignment horizontal="left" vertical="center" wrapText="1"/>
      <protection locked="0"/>
    </xf>
    <xf numFmtId="0" fontId="30" fillId="5" borderId="15" xfId="0" applyFont="1" applyFill="1" applyBorder="1" applyAlignment="1" applyProtection="1">
      <alignment horizontal="left" vertical="center" wrapText="1"/>
      <protection locked="0"/>
    </xf>
    <xf numFmtId="0" fontId="24" fillId="0" borderId="0" xfId="0" applyFont="1" applyAlignment="1">
      <alignment horizontal="right" vertical="center"/>
    </xf>
    <xf numFmtId="0" fontId="30" fillId="0" borderId="31" xfId="0" applyFont="1" applyBorder="1">
      <alignment vertical="center"/>
    </xf>
    <xf numFmtId="0" fontId="22" fillId="0" borderId="31" xfId="0" applyFont="1" applyBorder="1">
      <alignment vertical="center"/>
    </xf>
    <xf numFmtId="0" fontId="30" fillId="0" borderId="33" xfId="0" applyFont="1" applyBorder="1">
      <alignment vertical="center"/>
    </xf>
    <xf numFmtId="0" fontId="0" fillId="0" borderId="0" xfId="0">
      <alignment vertical="center"/>
    </xf>
    <xf numFmtId="0" fontId="80" fillId="0" borderId="0" xfId="0" applyFont="1" applyAlignment="1">
      <alignment vertical="top"/>
    </xf>
    <xf numFmtId="0" fontId="24" fillId="0" borderId="0" xfId="0" applyFont="1">
      <alignment vertical="center"/>
    </xf>
    <xf numFmtId="0" fontId="52" fillId="0" borderId="0" xfId="0" applyFont="1" applyFill="1">
      <alignment vertical="center"/>
    </xf>
    <xf numFmtId="0" fontId="30" fillId="0" borderId="5" xfId="0" applyFont="1" applyBorder="1" applyAlignment="1">
      <alignment horizontal="center" vertical="center" textRotation="255"/>
    </xf>
    <xf numFmtId="0" fontId="30" fillId="0" borderId="6" xfId="0" applyFont="1" applyBorder="1" applyAlignment="1">
      <alignment horizontal="center" vertical="center" textRotation="255"/>
    </xf>
    <xf numFmtId="0" fontId="30" fillId="0" borderId="10" xfId="0" applyFont="1" applyBorder="1" applyAlignment="1">
      <alignment horizontal="center" vertical="center" textRotation="255"/>
    </xf>
    <xf numFmtId="0" fontId="22" fillId="0" borderId="17" xfId="0" applyFont="1" applyBorder="1" applyAlignment="1">
      <alignment horizontal="center" vertical="center"/>
    </xf>
    <xf numFmtId="0" fontId="30" fillId="0" borderId="15" xfId="0" applyFont="1" applyBorder="1" applyAlignment="1">
      <alignment horizontal="center" vertical="center" textRotation="255"/>
    </xf>
    <xf numFmtId="0" fontId="30" fillId="0" borderId="16" xfId="0" applyFont="1" applyBorder="1" applyAlignment="1">
      <alignment horizontal="center" vertical="center" textRotation="255"/>
    </xf>
    <xf numFmtId="0" fontId="30" fillId="0" borderId="27" xfId="0" applyFont="1" applyBorder="1" applyAlignment="1">
      <alignment horizontal="center" vertical="center" textRotation="255"/>
    </xf>
    <xf numFmtId="0" fontId="52" fillId="6" borderId="0" xfId="0" applyFont="1" applyFill="1">
      <alignment vertical="center"/>
    </xf>
    <xf numFmtId="0" fontId="30" fillId="0" borderId="118" xfId="0" applyFont="1" applyBorder="1" applyAlignment="1">
      <alignment horizontal="center" vertical="center" wrapText="1"/>
    </xf>
    <xf numFmtId="0" fontId="30" fillId="0" borderId="119" xfId="0" applyFont="1" applyBorder="1" applyAlignment="1">
      <alignment horizontal="center" vertical="center" wrapText="1"/>
    </xf>
    <xf numFmtId="0" fontId="22" fillId="6" borderId="17" xfId="0" applyFont="1" applyFill="1" applyBorder="1" applyAlignment="1">
      <alignment horizontal="right" vertical="center"/>
    </xf>
    <xf numFmtId="0" fontId="22" fillId="6" borderId="17" xfId="0" applyFont="1" applyFill="1" applyBorder="1" applyAlignment="1">
      <alignment horizontal="center" vertical="center"/>
    </xf>
    <xf numFmtId="0" fontId="22" fillId="6" borderId="17" xfId="0" applyFont="1" applyFill="1" applyBorder="1" applyAlignment="1" applyProtection="1">
      <alignment horizontal="center" vertical="center" wrapText="1"/>
      <protection locked="0"/>
    </xf>
    <xf numFmtId="0" fontId="22" fillId="6" borderId="17" xfId="0" applyFont="1" applyFill="1" applyBorder="1" applyAlignment="1" applyProtection="1">
      <alignment horizontal="center" vertical="center"/>
      <protection locked="0"/>
    </xf>
    <xf numFmtId="0" fontId="30" fillId="0" borderId="119" xfId="0" applyFont="1" applyBorder="1" applyAlignment="1">
      <alignment horizontal="center" vertical="center"/>
    </xf>
    <xf numFmtId="0" fontId="30" fillId="0" borderId="120" xfId="0" applyFont="1" applyBorder="1" applyAlignment="1">
      <alignment horizontal="center" vertical="center"/>
    </xf>
    <xf numFmtId="0" fontId="30" fillId="0" borderId="16" xfId="0" applyFont="1" applyBorder="1" applyAlignment="1">
      <alignment horizontal="center" vertical="center"/>
    </xf>
    <xf numFmtId="0" fontId="30" fillId="0" borderId="16" xfId="0" applyFont="1" applyBorder="1">
      <alignment vertical="center"/>
    </xf>
    <xf numFmtId="0" fontId="30" fillId="0" borderId="121" xfId="0" applyFont="1" applyBorder="1" applyAlignment="1">
      <alignment horizontal="center" vertical="center"/>
    </xf>
    <xf numFmtId="0" fontId="30" fillId="0" borderId="122" xfId="0" applyFont="1" applyBorder="1" applyAlignment="1">
      <alignment horizontal="center" vertical="center"/>
    </xf>
    <xf numFmtId="0" fontId="30" fillId="0" borderId="9" xfId="0" applyFont="1" applyBorder="1" applyAlignment="1">
      <alignment horizontal="center" vertical="center"/>
    </xf>
    <xf numFmtId="0" fontId="22" fillId="0" borderId="5" xfId="0" applyFont="1" applyBorder="1" applyAlignment="1">
      <alignment horizontal="center" vertical="center" wrapText="1"/>
    </xf>
    <xf numFmtId="0" fontId="22" fillId="0" borderId="6" xfId="0" applyFont="1" applyBorder="1" applyAlignment="1">
      <alignment horizontal="center" vertical="center"/>
    </xf>
    <xf numFmtId="0" fontId="22" fillId="0" borderId="10" xfId="0" applyFont="1" applyBorder="1" applyAlignment="1">
      <alignment horizontal="center" vertical="center"/>
    </xf>
    <xf numFmtId="0" fontId="22" fillId="6" borderId="5" xfId="0" applyFont="1" applyFill="1" applyBorder="1" applyAlignment="1" applyProtection="1">
      <alignment horizontal="center" vertical="center"/>
      <protection locked="0"/>
    </xf>
    <xf numFmtId="0" fontId="22" fillId="6" borderId="6" xfId="0" applyFont="1" applyFill="1" applyBorder="1" applyAlignment="1" applyProtection="1">
      <alignment horizontal="center" vertical="center"/>
      <protection locked="0"/>
    </xf>
    <xf numFmtId="0" fontId="22" fillId="6" borderId="10" xfId="0" applyFont="1" applyFill="1" applyBorder="1" applyAlignment="1" applyProtection="1">
      <alignment horizontal="center" vertical="center"/>
      <protection locked="0"/>
    </xf>
    <xf numFmtId="0" fontId="22" fillId="6" borderId="5" xfId="0" applyFont="1" applyFill="1" applyBorder="1" applyAlignment="1">
      <alignment horizontal="center" vertical="center"/>
    </xf>
    <xf numFmtId="0" fontId="22" fillId="6" borderId="6" xfId="0" applyFont="1" applyFill="1" applyBorder="1" applyAlignment="1">
      <alignment horizontal="center" vertical="center"/>
    </xf>
    <xf numFmtId="0" fontId="22" fillId="6" borderId="10" xfId="0" applyFont="1" applyFill="1" applyBorder="1" applyAlignment="1">
      <alignment horizontal="center" vertical="center"/>
    </xf>
    <xf numFmtId="0" fontId="30" fillId="0" borderId="12" xfId="0" applyFont="1" applyBorder="1" applyAlignment="1">
      <alignment horizontal="center" vertical="center"/>
    </xf>
    <xf numFmtId="0" fontId="22" fillId="0" borderId="36" xfId="0" applyFont="1" applyBorder="1" applyAlignment="1">
      <alignment horizontal="center" vertical="center"/>
    </xf>
    <xf numFmtId="0" fontId="22" fillId="0" borderId="23" xfId="0" applyFont="1" applyBorder="1" applyAlignment="1">
      <alignment horizontal="center" vertical="center"/>
    </xf>
    <xf numFmtId="0" fontId="22" fillId="6" borderId="36" xfId="0" applyFont="1" applyFill="1" applyBorder="1" applyAlignment="1" applyProtection="1">
      <alignment horizontal="center" vertical="center"/>
      <protection locked="0"/>
    </xf>
    <xf numFmtId="0" fontId="22" fillId="6" borderId="0" xfId="0" applyFont="1" applyFill="1" applyBorder="1" applyAlignment="1" applyProtection="1">
      <alignment horizontal="center" vertical="center"/>
      <protection locked="0"/>
    </xf>
    <xf numFmtId="0" fontId="22" fillId="6" borderId="23" xfId="0" applyFont="1" applyFill="1" applyBorder="1" applyAlignment="1" applyProtection="1">
      <alignment horizontal="center" vertical="center"/>
      <protection locked="0"/>
    </xf>
    <xf numFmtId="0" fontId="22" fillId="6" borderId="36" xfId="0" applyFont="1" applyFill="1" applyBorder="1" applyAlignment="1">
      <alignment horizontal="center" vertical="center"/>
    </xf>
    <xf numFmtId="0" fontId="22" fillId="6" borderId="0" xfId="0" applyFont="1" applyFill="1" applyBorder="1" applyAlignment="1">
      <alignment horizontal="center" vertical="center"/>
    </xf>
    <xf numFmtId="0" fontId="22" fillId="6" borderId="23" xfId="0" applyFont="1" applyFill="1" applyBorder="1" applyAlignment="1">
      <alignment horizontal="center" vertical="center"/>
    </xf>
    <xf numFmtId="0" fontId="22" fillId="6" borderId="15" xfId="0" applyFont="1" applyFill="1" applyBorder="1" applyAlignment="1" applyProtection="1">
      <alignment horizontal="center" vertical="center"/>
      <protection locked="0"/>
    </xf>
    <xf numFmtId="0" fontId="22" fillId="6" borderId="16" xfId="0" applyFont="1" applyFill="1" applyBorder="1" applyAlignment="1" applyProtection="1">
      <alignment horizontal="center" vertical="center"/>
      <protection locked="0"/>
    </xf>
    <xf numFmtId="0" fontId="22" fillId="6" borderId="27" xfId="0" applyFont="1" applyFill="1" applyBorder="1" applyAlignment="1" applyProtection="1">
      <alignment horizontal="center" vertical="center"/>
      <protection locked="0"/>
    </xf>
    <xf numFmtId="0" fontId="22" fillId="6" borderId="15" xfId="0" applyFont="1" applyFill="1" applyBorder="1" applyAlignment="1">
      <alignment horizontal="center" vertical="center"/>
    </xf>
    <xf numFmtId="0" fontId="22" fillId="6" borderId="16" xfId="0" applyFont="1" applyFill="1" applyBorder="1" applyAlignment="1">
      <alignment horizontal="center" vertical="center"/>
    </xf>
    <xf numFmtId="0" fontId="22" fillId="6" borderId="27" xfId="0" applyFont="1" applyFill="1" applyBorder="1" applyAlignment="1">
      <alignment horizontal="center" vertical="center"/>
    </xf>
    <xf numFmtId="0" fontId="30" fillId="0" borderId="6" xfId="0" applyFont="1" applyBorder="1" applyAlignment="1">
      <alignment horizontal="center" vertical="center"/>
    </xf>
    <xf numFmtId="0" fontId="30" fillId="0" borderId="10" xfId="0" applyFont="1" applyBorder="1" applyAlignment="1">
      <alignment horizontal="center" vertical="center"/>
    </xf>
    <xf numFmtId="192" fontId="22" fillId="7" borderId="17" xfId="0" applyNumberFormat="1" applyFont="1" applyFill="1" applyBorder="1" applyAlignment="1">
      <alignment horizontal="center" vertical="center"/>
    </xf>
    <xf numFmtId="0" fontId="22" fillId="0" borderId="6" xfId="0" applyFont="1" applyBorder="1" applyAlignment="1">
      <alignment horizontal="center" vertical="center" wrapText="1"/>
    </xf>
    <xf numFmtId="0" fontId="30" fillId="0" borderId="20" xfId="0" applyFont="1" applyBorder="1" applyAlignment="1">
      <alignment horizontal="center" vertical="center"/>
    </xf>
    <xf numFmtId="0" fontId="22" fillId="0" borderId="15" xfId="0" applyFont="1" applyBorder="1" applyAlignment="1">
      <alignment horizontal="center" vertical="center"/>
    </xf>
    <xf numFmtId="0" fontId="22" fillId="0" borderId="16" xfId="0" applyFont="1" applyBorder="1" applyAlignment="1">
      <alignment horizontal="center" vertical="center"/>
    </xf>
    <xf numFmtId="0" fontId="22" fillId="0" borderId="27" xfId="0" applyFont="1" applyBorder="1" applyAlignment="1">
      <alignment horizontal="center" vertical="center"/>
    </xf>
    <xf numFmtId="0" fontId="30" fillId="0" borderId="17" xfId="0" applyFont="1" applyBorder="1" applyAlignment="1">
      <alignment horizontal="center" vertical="center"/>
    </xf>
    <xf numFmtId="0" fontId="30" fillId="6" borderId="5" xfId="0" applyFont="1" applyFill="1" applyBorder="1" applyAlignment="1" applyProtection="1">
      <alignment horizontal="center" vertical="center"/>
      <protection locked="0"/>
    </xf>
    <xf numFmtId="0" fontId="30" fillId="6" borderId="10" xfId="0" applyFont="1" applyFill="1" applyBorder="1" applyAlignment="1" applyProtection="1">
      <alignment horizontal="center" vertical="center"/>
      <protection locked="0"/>
    </xf>
    <xf numFmtId="0" fontId="22" fillId="6" borderId="5" xfId="0" applyFont="1" applyFill="1" applyBorder="1" applyProtection="1">
      <alignment vertical="center"/>
      <protection locked="0"/>
    </xf>
    <xf numFmtId="0" fontId="22" fillId="6" borderId="6" xfId="0" applyFont="1" applyFill="1" applyBorder="1" applyProtection="1">
      <alignment vertical="center"/>
      <protection locked="0"/>
    </xf>
    <xf numFmtId="0" fontId="22" fillId="6" borderId="6" xfId="0" applyFont="1" applyFill="1" applyBorder="1" applyAlignment="1">
      <alignment vertical="center"/>
    </xf>
    <xf numFmtId="0" fontId="22" fillId="6" borderId="10" xfId="0" applyFont="1" applyFill="1" applyBorder="1" applyAlignment="1">
      <alignment vertical="center"/>
    </xf>
    <xf numFmtId="0" fontId="22" fillId="6" borderId="9" xfId="0" applyFont="1" applyFill="1" applyBorder="1" applyAlignment="1">
      <alignment horizontal="center" vertical="center"/>
    </xf>
    <xf numFmtId="0" fontId="30" fillId="6" borderId="36" xfId="0" applyFont="1" applyFill="1" applyBorder="1" applyAlignment="1" applyProtection="1">
      <alignment horizontal="center" vertical="center"/>
      <protection locked="0"/>
    </xf>
    <xf numFmtId="0" fontId="30" fillId="6" borderId="23" xfId="0" applyFont="1" applyFill="1" applyBorder="1" applyAlignment="1" applyProtection="1">
      <alignment horizontal="center" vertical="center"/>
      <protection locked="0"/>
    </xf>
    <xf numFmtId="0" fontId="22" fillId="6" borderId="0" xfId="0" applyFont="1" applyFill="1" applyBorder="1" applyProtection="1">
      <alignment vertical="center"/>
      <protection locked="0"/>
    </xf>
    <xf numFmtId="0" fontId="22" fillId="6" borderId="0" xfId="0" applyFont="1" applyFill="1" applyBorder="1" applyAlignment="1">
      <alignment vertical="center"/>
    </xf>
    <xf numFmtId="0" fontId="22" fillId="6" borderId="23" xfId="0" applyFont="1" applyFill="1" applyBorder="1" applyAlignment="1">
      <alignment vertical="center"/>
    </xf>
    <xf numFmtId="0" fontId="22" fillId="6" borderId="12" xfId="0" applyFont="1" applyFill="1" applyBorder="1" applyAlignment="1">
      <alignment horizontal="center" vertical="center"/>
    </xf>
    <xf numFmtId="0" fontId="22" fillId="6" borderId="36" xfId="0" applyFont="1" applyFill="1" applyBorder="1" applyProtection="1">
      <alignment vertical="center"/>
      <protection locked="0"/>
    </xf>
    <xf numFmtId="0" fontId="30" fillId="6" borderId="15" xfId="0" applyFont="1" applyFill="1" applyBorder="1" applyAlignment="1" applyProtection="1">
      <alignment horizontal="center" vertical="center"/>
      <protection locked="0"/>
    </xf>
    <xf numFmtId="0" fontId="30" fillId="6" borderId="27" xfId="0" applyFont="1" applyFill="1" applyBorder="1" applyAlignment="1" applyProtection="1">
      <alignment horizontal="center" vertical="center"/>
      <protection locked="0"/>
    </xf>
    <xf numFmtId="0" fontId="30" fillId="6" borderId="17" xfId="0" applyFont="1" applyFill="1" applyBorder="1" applyAlignment="1" applyProtection="1">
      <alignment horizontal="center" vertical="center"/>
      <protection locked="0"/>
    </xf>
    <xf numFmtId="0" fontId="22" fillId="6" borderId="36" xfId="0" applyFont="1" applyFill="1" applyBorder="1" applyAlignment="1">
      <alignment vertical="center"/>
    </xf>
    <xf numFmtId="0" fontId="86" fillId="0" borderId="0" xfId="0" applyFont="1" applyAlignment="1">
      <alignment horizontal="right" vertical="center"/>
    </xf>
    <xf numFmtId="0" fontId="22" fillId="6" borderId="15" xfId="0" applyFont="1" applyFill="1" applyBorder="1" applyAlignment="1">
      <alignment vertical="center"/>
    </xf>
    <xf numFmtId="0" fontId="22" fillId="6" borderId="16" xfId="0" applyFont="1" applyFill="1" applyBorder="1" applyAlignment="1">
      <alignment vertical="center"/>
    </xf>
    <xf numFmtId="0" fontId="22" fillId="6" borderId="27" xfId="0" applyFont="1" applyFill="1" applyBorder="1" applyAlignment="1">
      <alignment vertical="center"/>
    </xf>
    <xf numFmtId="0" fontId="22" fillId="6" borderId="20" xfId="0" applyFont="1" applyFill="1" applyBorder="1" applyAlignment="1">
      <alignment horizontal="center" vertical="center"/>
    </xf>
    <xf numFmtId="0" fontId="80" fillId="0" borderId="0" xfId="0" applyFont="1" applyAlignment="1">
      <alignment horizontal="right" vertical="center"/>
    </xf>
    <xf numFmtId="0" fontId="80" fillId="0" borderId="0" xfId="0" applyFont="1" applyAlignment="1">
      <alignment vertical="top" wrapText="1"/>
    </xf>
    <xf numFmtId="0" fontId="87" fillId="0" borderId="0" xfId="0" applyFont="1">
      <alignment vertical="center"/>
    </xf>
    <xf numFmtId="0" fontId="3" fillId="0" borderId="24" xfId="0" applyFont="1" applyBorder="1" applyAlignment="1">
      <alignment horizontal="left" vertical="center"/>
    </xf>
    <xf numFmtId="0" fontId="76" fillId="0" borderId="123" xfId="0" applyFont="1" applyBorder="1" applyAlignment="1">
      <alignment horizontal="center" vertical="center" wrapText="1"/>
    </xf>
    <xf numFmtId="0" fontId="76" fillId="0" borderId="124" xfId="0" applyFont="1" applyBorder="1" applyAlignment="1">
      <alignment horizontal="center" vertical="center" wrapText="1"/>
    </xf>
    <xf numFmtId="0" fontId="38" fillId="6" borderId="124" xfId="0" applyFont="1" applyFill="1" applyBorder="1" applyAlignment="1">
      <alignment horizontal="center" vertical="center" wrapText="1"/>
    </xf>
    <xf numFmtId="0" fontId="0" fillId="0" borderId="24" xfId="0" applyBorder="1" applyAlignment="1">
      <alignment horizontal="left" vertical="center"/>
    </xf>
    <xf numFmtId="0" fontId="76" fillId="0" borderId="101" xfId="0" applyFont="1" applyBorder="1" applyAlignment="1">
      <alignment horizontal="center" vertical="center" wrapText="1"/>
    </xf>
    <xf numFmtId="0" fontId="76" fillId="0" borderId="125" xfId="0" applyFont="1" applyBorder="1" applyAlignment="1">
      <alignment horizontal="center" vertical="center" wrapText="1"/>
    </xf>
    <xf numFmtId="0" fontId="38" fillId="6" borderId="125" xfId="0" applyFont="1" applyFill="1" applyBorder="1" applyAlignment="1">
      <alignment horizontal="center" vertical="center" wrapText="1"/>
    </xf>
    <xf numFmtId="192" fontId="3" fillId="7" borderId="24" xfId="0" applyNumberFormat="1" applyFont="1" applyFill="1" applyBorder="1" applyAlignment="1">
      <alignment horizontal="left" vertical="center"/>
    </xf>
    <xf numFmtId="192" fontId="0" fillId="7" borderId="24" xfId="0" applyNumberFormat="1" applyFill="1" applyBorder="1" applyAlignment="1">
      <alignment horizontal="left" vertical="center"/>
    </xf>
    <xf numFmtId="0" fontId="76" fillId="0" borderId="102" xfId="0" applyFont="1" applyBorder="1" applyAlignment="1">
      <alignment horizontal="center" vertical="center" wrapText="1"/>
    </xf>
    <xf numFmtId="0" fontId="76" fillId="0" borderId="65" xfId="0" applyFont="1" applyBorder="1" applyAlignment="1">
      <alignment horizontal="center" vertical="center" wrapText="1"/>
    </xf>
    <xf numFmtId="0" fontId="76" fillId="0" borderId="100" xfId="0" applyFont="1" applyBorder="1" applyAlignment="1">
      <alignment horizontal="center" vertical="center" wrapText="1"/>
    </xf>
    <xf numFmtId="0" fontId="87" fillId="0" borderId="0" xfId="0" applyFont="1" applyAlignment="1">
      <alignment horizontal="center" vertical="center"/>
    </xf>
    <xf numFmtId="0" fontId="22" fillId="6" borderId="0" xfId="0" applyFont="1" applyFill="1" applyAlignment="1">
      <alignment horizontal="center" vertical="center"/>
    </xf>
    <xf numFmtId="0" fontId="22" fillId="0" borderId="0" xfId="0" applyFont="1" applyAlignment="1">
      <alignment horizontal="left" vertical="top" wrapText="1"/>
    </xf>
    <xf numFmtId="0" fontId="22" fillId="6" borderId="21" xfId="0" applyFont="1" applyFill="1" applyBorder="1" applyAlignment="1">
      <alignment horizontal="left" vertical="top" wrapText="1"/>
    </xf>
    <xf numFmtId="0" fontId="22" fillId="6" borderId="7" xfId="0" applyFont="1" applyFill="1" applyBorder="1" applyAlignment="1">
      <alignment horizontal="left" vertical="top" wrapText="1"/>
    </xf>
    <xf numFmtId="0" fontId="22" fillId="6" borderId="8" xfId="0" applyFont="1" applyFill="1" applyBorder="1" applyAlignment="1">
      <alignment horizontal="left" vertical="top" wrapText="1"/>
    </xf>
    <xf numFmtId="0" fontId="22" fillId="6" borderId="17" xfId="0" applyFont="1" applyFill="1" applyBorder="1" applyAlignment="1">
      <alignment horizontal="left" vertical="top" wrapText="1"/>
    </xf>
    <xf numFmtId="0" fontId="22" fillId="6" borderId="21" xfId="0" applyFont="1" applyFill="1" applyBorder="1" applyAlignment="1">
      <alignment horizontal="left" vertical="center" wrapText="1"/>
    </xf>
    <xf numFmtId="0" fontId="22" fillId="6" borderId="7" xfId="0" applyFont="1" applyFill="1" applyBorder="1" applyAlignment="1">
      <alignment horizontal="left" vertical="center" wrapText="1"/>
    </xf>
    <xf numFmtId="0" fontId="0" fillId="0" borderId="0" xfId="0" applyAlignment="1">
      <alignment horizontal="center" vertical="center"/>
    </xf>
    <xf numFmtId="0" fontId="52" fillId="0" borderId="0" xfId="0" applyFont="1" applyAlignment="1">
      <alignment horizontal="center" vertical="center"/>
    </xf>
    <xf numFmtId="0" fontId="0" fillId="0" borderId="21"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0" fillId="0" borderId="17" xfId="0" applyBorder="1" applyAlignment="1">
      <alignment horizontal="center" vertical="center"/>
    </xf>
    <xf numFmtId="0" fontId="0" fillId="0" borderId="0" xfId="0" applyAlignment="1">
      <alignment horizontal="left" vertical="center"/>
    </xf>
    <xf numFmtId="0" fontId="0" fillId="0" borderId="21" xfId="0" applyBorder="1" applyAlignment="1">
      <alignment horizontal="center" vertical="center" wrapText="1"/>
    </xf>
    <xf numFmtId="0" fontId="0" fillId="0" borderId="8" xfId="0" applyBorder="1" applyAlignment="1">
      <alignment horizontal="center" vertical="center" wrapText="1"/>
    </xf>
    <xf numFmtId="0" fontId="88" fillId="6" borderId="21" xfId="0" applyFont="1" applyFill="1" applyBorder="1" applyAlignment="1">
      <alignment horizontal="center" vertical="center"/>
    </xf>
    <xf numFmtId="0" fontId="88" fillId="6" borderId="7" xfId="0" applyFont="1" applyFill="1" applyBorder="1" applyAlignment="1">
      <alignment horizontal="center" vertical="center"/>
    </xf>
    <xf numFmtId="0" fontId="88" fillId="6" borderId="8" xfId="0" applyFont="1" applyFill="1" applyBorder="1" applyAlignment="1">
      <alignment horizontal="center" vertical="center"/>
    </xf>
    <xf numFmtId="0" fontId="88" fillId="6" borderId="17" xfId="0" applyFont="1" applyFill="1" applyBorder="1" applyAlignment="1">
      <alignment horizontal="center" vertical="center"/>
    </xf>
    <xf numFmtId="0" fontId="88" fillId="0" borderId="0" xfId="0" applyFont="1" applyFill="1" applyBorder="1" applyAlignment="1">
      <alignment horizontal="center" vertical="center"/>
    </xf>
    <xf numFmtId="0" fontId="0" fillId="0" borderId="17" xfId="0" applyBorder="1" applyAlignment="1">
      <alignment horizontal="center" vertical="center" wrapText="1"/>
    </xf>
    <xf numFmtId="0" fontId="83" fillId="0" borderId="0" xfId="0" applyFont="1" applyAlignment="1">
      <alignment horizontal="center" vertical="center"/>
    </xf>
    <xf numFmtId="0" fontId="89" fillId="0" borderId="21" xfId="0" applyFont="1" applyBorder="1" applyAlignment="1">
      <alignment horizontal="left" vertical="center"/>
    </xf>
    <xf numFmtId="0" fontId="89" fillId="0" borderId="8" xfId="0" applyFont="1" applyBorder="1" applyAlignment="1">
      <alignment horizontal="left" vertical="center"/>
    </xf>
    <xf numFmtId="0" fontId="0" fillId="0" borderId="21" xfId="0" applyFont="1" applyBorder="1" applyAlignment="1">
      <alignment horizontal="left" vertical="center" wrapText="1"/>
    </xf>
    <xf numFmtId="0" fontId="0" fillId="0" borderId="7" xfId="0" applyFont="1" applyBorder="1" applyAlignment="1">
      <alignment horizontal="left" vertical="center" wrapText="1"/>
    </xf>
    <xf numFmtId="0" fontId="0" fillId="0" borderId="8" xfId="0" applyFont="1" applyBorder="1" applyAlignment="1">
      <alignment horizontal="left" vertical="center" wrapText="1"/>
    </xf>
    <xf numFmtId="0" fontId="0" fillId="0" borderId="17" xfId="0" applyFont="1" applyBorder="1" applyAlignment="1">
      <alignment horizontal="left" vertical="center" wrapText="1"/>
    </xf>
    <xf numFmtId="0" fontId="0" fillId="0" borderId="0" xfId="0" applyFont="1" applyFill="1" applyBorder="1" applyAlignment="1">
      <alignment vertical="center" wrapText="1"/>
    </xf>
    <xf numFmtId="0" fontId="0" fillId="0" borderId="0" xfId="0" applyFont="1" applyFill="1" applyBorder="1" applyAlignment="1">
      <alignment horizontal="left" vertical="center" wrapText="1"/>
    </xf>
    <xf numFmtId="0" fontId="89" fillId="0" borderId="17" xfId="0" applyFont="1" applyBorder="1" applyAlignment="1">
      <alignment horizontal="left" vertical="center" wrapText="1"/>
    </xf>
    <xf numFmtId="0" fontId="80" fillId="0" borderId="17" xfId="0" applyFont="1" applyBorder="1" applyAlignment="1">
      <alignment horizontal="left" vertical="center" wrapText="1"/>
    </xf>
    <xf numFmtId="0" fontId="80" fillId="0" borderId="17" xfId="0" applyFont="1" applyFill="1" applyBorder="1" applyAlignment="1">
      <alignment vertical="center"/>
    </xf>
    <xf numFmtId="0" fontId="30" fillId="0" borderId="0" xfId="7" applyFont="1" applyAlignment="1">
      <alignment horizontal="left" vertical="center" indent="1"/>
    </xf>
    <xf numFmtId="0" fontId="30" fillId="0" borderId="0" xfId="7" applyFont="1" applyAlignment="1">
      <alignment vertical="center" textRotation="255"/>
    </xf>
    <xf numFmtId="0" fontId="30" fillId="10" borderId="9" xfId="7" applyFont="1" applyFill="1" applyBorder="1" applyAlignment="1">
      <alignment horizontal="center" vertical="center" wrapText="1"/>
    </xf>
    <xf numFmtId="0" fontId="30" fillId="7" borderId="9" xfId="7" applyFont="1" applyFill="1" applyBorder="1" applyAlignment="1">
      <alignment horizontal="left" vertical="center" wrapText="1" shrinkToFit="1"/>
    </xf>
    <xf numFmtId="0" fontId="30" fillId="0" borderId="0" xfId="7" applyFont="1" applyAlignment="1">
      <alignment vertical="center" wrapText="1" shrinkToFit="1"/>
    </xf>
    <xf numFmtId="0" fontId="30" fillId="0" borderId="17" xfId="7" applyFont="1" applyBorder="1" applyAlignment="1">
      <alignment horizontal="left" vertical="center" wrapText="1" shrinkToFit="1"/>
    </xf>
    <xf numFmtId="0" fontId="30" fillId="0" borderId="36" xfId="7" applyFont="1" applyBorder="1" applyAlignment="1">
      <alignment horizontal="left" vertical="top" wrapText="1"/>
    </xf>
    <xf numFmtId="0" fontId="30" fillId="0" borderId="0" xfId="7" applyFont="1" applyAlignment="1">
      <alignment horizontal="left" vertical="top" wrapText="1"/>
    </xf>
    <xf numFmtId="0" fontId="30" fillId="0" borderId="126" xfId="7" applyFont="1" applyBorder="1" applyAlignment="1">
      <alignment horizontal="center" vertical="center" wrapText="1" shrinkToFit="1"/>
    </xf>
    <xf numFmtId="0" fontId="30" fillId="6" borderId="127" xfId="7" applyFont="1" applyFill="1" applyBorder="1" applyAlignment="1" applyProtection="1">
      <alignment horizontal="center" vertical="center" wrapText="1" shrinkToFit="1"/>
      <protection locked="0"/>
    </xf>
    <xf numFmtId="0" fontId="30" fillId="6" borderId="6" xfId="7" applyFont="1" applyFill="1" applyBorder="1" applyAlignment="1" applyProtection="1">
      <alignment horizontal="center" vertical="center" wrapText="1" shrinkToFit="1"/>
      <protection locked="0"/>
    </xf>
    <xf numFmtId="0" fontId="30" fillId="6" borderId="5" xfId="7" applyFont="1" applyFill="1" applyBorder="1" applyAlignment="1" applyProtection="1">
      <alignment horizontal="center" vertical="center" wrapText="1" shrinkToFit="1"/>
      <protection locked="0"/>
    </xf>
    <xf numFmtId="0" fontId="30" fillId="6" borderId="10" xfId="7" applyFont="1" applyFill="1" applyBorder="1" applyAlignment="1" applyProtection="1">
      <alignment horizontal="center" vertical="center" wrapText="1" shrinkToFit="1"/>
      <protection locked="0"/>
    </xf>
    <xf numFmtId="0" fontId="30" fillId="6" borderId="17" xfId="7" applyFont="1" applyFill="1" applyBorder="1" applyAlignment="1" applyProtection="1">
      <alignment horizontal="center" vertical="center" wrapText="1" shrinkToFit="1"/>
      <protection locked="0"/>
    </xf>
    <xf numFmtId="0" fontId="30" fillId="10" borderId="12" xfId="7" applyFont="1" applyFill="1" applyBorder="1" applyAlignment="1">
      <alignment horizontal="center" vertical="center"/>
    </xf>
    <xf numFmtId="0" fontId="30" fillId="7" borderId="12" xfId="7" applyFont="1" applyFill="1" applyBorder="1" applyAlignment="1">
      <alignment horizontal="left" vertical="center" wrapText="1" shrinkToFit="1"/>
    </xf>
    <xf numFmtId="0" fontId="30" fillId="6" borderId="128" xfId="7" applyFont="1" applyFill="1" applyBorder="1" applyAlignment="1" applyProtection="1">
      <alignment horizontal="center" vertical="center" wrapText="1" shrinkToFit="1"/>
      <protection locked="0"/>
    </xf>
    <xf numFmtId="0" fontId="30" fillId="6" borderId="16" xfId="7" applyFont="1" applyFill="1" applyBorder="1" applyAlignment="1" applyProtection="1">
      <alignment horizontal="center" vertical="center" wrapText="1" shrinkToFit="1"/>
      <protection locked="0"/>
    </xf>
    <xf numFmtId="0" fontId="30" fillId="6" borderId="15" xfId="7" applyFont="1" applyFill="1" applyBorder="1" applyAlignment="1" applyProtection="1">
      <alignment horizontal="center" vertical="center" wrapText="1" shrinkToFit="1"/>
      <protection locked="0"/>
    </xf>
    <xf numFmtId="0" fontId="30" fillId="6" borderId="27" xfId="7" applyFont="1" applyFill="1" applyBorder="1" applyAlignment="1" applyProtection="1">
      <alignment horizontal="center" vertical="center" wrapText="1" shrinkToFit="1"/>
      <protection locked="0"/>
    </xf>
    <xf numFmtId="0" fontId="30" fillId="0" borderId="0" xfId="7" applyFont="1" applyAlignment="1">
      <alignment horizontal="center" vertical="center" shrinkToFit="1"/>
    </xf>
    <xf numFmtId="0" fontId="30" fillId="0" borderId="8" xfId="7" applyFont="1" applyBorder="1" applyAlignment="1">
      <alignment horizontal="left" vertical="center" wrapText="1" shrinkToFit="1"/>
    </xf>
    <xf numFmtId="182" fontId="30" fillId="0" borderId="0" xfId="7" applyNumberFormat="1" applyFont="1">
      <alignment vertical="center"/>
    </xf>
    <xf numFmtId="0" fontId="30" fillId="6" borderId="17" xfId="7" applyFont="1" applyFill="1" applyBorder="1" applyAlignment="1" applyProtection="1">
      <alignment horizontal="left" vertical="center"/>
      <protection locked="0"/>
    </xf>
    <xf numFmtId="182" fontId="30" fillId="0" borderId="0" xfId="7" applyNumberFormat="1" applyFont="1" applyAlignment="1">
      <alignment horizontal="center" vertical="center"/>
    </xf>
    <xf numFmtId="185" fontId="30" fillId="0" borderId="0" xfId="7" applyNumberFormat="1" applyFont="1" applyAlignment="1">
      <alignment horizontal="right" vertical="center" shrinkToFit="1"/>
    </xf>
    <xf numFmtId="0" fontId="30" fillId="7" borderId="20" xfId="7" applyFont="1" applyFill="1" applyBorder="1" applyAlignment="1">
      <alignment horizontal="left" vertical="center" wrapText="1" shrinkToFit="1"/>
    </xf>
    <xf numFmtId="188" fontId="30" fillId="0" borderId="0" xfId="7" applyNumberFormat="1" applyFont="1" applyAlignment="1">
      <alignment horizontal="center" vertical="center"/>
    </xf>
    <xf numFmtId="0" fontId="30" fillId="0" borderId="0" xfId="7" applyFont="1" applyAlignment="1">
      <alignment horizontal="left" vertical="center" wrapText="1" shrinkToFit="1"/>
    </xf>
    <xf numFmtId="0" fontId="30" fillId="0" borderId="0" xfId="7" applyFont="1" applyAlignment="1">
      <alignment vertical="top" wrapText="1"/>
    </xf>
    <xf numFmtId="0" fontId="30" fillId="10" borderId="20" xfId="7" applyFont="1" applyFill="1" applyBorder="1" applyAlignment="1">
      <alignment horizontal="center" vertical="center"/>
    </xf>
    <xf numFmtId="191" fontId="30" fillId="0" borderId="0" xfId="7" applyNumberFormat="1" applyFont="1" applyAlignment="1">
      <alignment horizontal="left" vertical="center"/>
    </xf>
    <xf numFmtId="0" fontId="30" fillId="0" borderId="0" xfId="7" applyFont="1" applyAlignment="1">
      <alignment vertical="top"/>
    </xf>
    <xf numFmtId="0" fontId="30" fillId="0" borderId="0" xfId="7" applyFont="1" applyAlignment="1">
      <alignment horizontal="left" vertical="top" indent="1"/>
    </xf>
    <xf numFmtId="0" fontId="30" fillId="6" borderId="9" xfId="7" applyFont="1" applyFill="1" applyBorder="1" applyAlignment="1" applyProtection="1">
      <alignment horizontal="left" vertical="center" wrapText="1" shrinkToFit="1"/>
      <protection locked="0"/>
    </xf>
    <xf numFmtId="0" fontId="30" fillId="0" borderId="17" xfId="7" applyFont="1" applyBorder="1" applyAlignment="1">
      <alignment horizontal="center" vertical="center" wrapText="1" shrinkToFit="1"/>
    </xf>
    <xf numFmtId="0" fontId="30" fillId="7" borderId="8" xfId="7" applyFont="1" applyFill="1" applyBorder="1" applyAlignment="1">
      <alignment horizontal="left" vertical="center" wrapText="1" shrinkToFit="1"/>
    </xf>
    <xf numFmtId="0" fontId="30" fillId="6" borderId="17" xfId="7" applyFont="1" applyFill="1" applyBorder="1" applyAlignment="1" applyProtection="1">
      <alignment horizontal="left" vertical="center" wrapText="1" shrinkToFit="1"/>
      <protection locked="0"/>
    </xf>
    <xf numFmtId="0" fontId="30" fillId="6" borderId="17" xfId="7" applyFont="1" applyFill="1" applyBorder="1" applyAlignment="1" applyProtection="1">
      <alignment horizontal="left" vertical="top" wrapText="1" shrinkToFit="1"/>
      <protection locked="0"/>
    </xf>
    <xf numFmtId="0" fontId="30" fillId="0" borderId="17" xfId="7" applyFont="1" applyBorder="1" applyAlignment="1">
      <alignment horizontal="left" vertical="center" wrapText="1"/>
    </xf>
    <xf numFmtId="0" fontId="30" fillId="0" borderId="5" xfId="7" applyFont="1" applyBorder="1" applyAlignment="1">
      <alignment horizontal="left" vertical="center" wrapText="1" shrinkToFit="1"/>
    </xf>
    <xf numFmtId="0" fontId="30" fillId="0" borderId="6" xfId="7" applyFont="1" applyBorder="1" applyAlignment="1">
      <alignment horizontal="left" vertical="center" wrapText="1" shrinkToFit="1"/>
    </xf>
    <xf numFmtId="0" fontId="30" fillId="0" borderId="10" xfId="7" applyFont="1" applyBorder="1" applyAlignment="1">
      <alignment horizontal="left" vertical="center" wrapText="1" shrinkToFit="1"/>
    </xf>
    <xf numFmtId="0" fontId="30" fillId="6" borderId="5" xfId="7" applyFont="1" applyFill="1" applyBorder="1" applyAlignment="1" applyProtection="1">
      <alignment horizontal="left" vertical="top" wrapText="1" shrinkToFit="1"/>
      <protection locked="0"/>
    </xf>
    <xf numFmtId="0" fontId="30" fillId="6" borderId="6" xfId="7" applyFont="1" applyFill="1" applyBorder="1" applyAlignment="1" applyProtection="1">
      <alignment horizontal="left" vertical="top" wrapText="1" shrinkToFit="1"/>
      <protection locked="0"/>
    </xf>
    <xf numFmtId="0" fontId="30" fillId="6" borderId="10" xfId="7" applyFont="1" applyFill="1" applyBorder="1" applyAlignment="1" applyProtection="1">
      <alignment horizontal="left" vertical="top" wrapText="1" shrinkToFit="1"/>
      <protection locked="0"/>
    </xf>
    <xf numFmtId="0" fontId="30" fillId="6" borderId="12" xfId="7" applyFont="1" applyFill="1" applyBorder="1" applyAlignment="1" applyProtection="1">
      <alignment horizontal="left" vertical="center" wrapText="1" shrinkToFit="1"/>
      <protection locked="0"/>
    </xf>
    <xf numFmtId="0" fontId="68" fillId="6" borderId="17" xfId="7" applyFont="1" applyFill="1" applyBorder="1" applyAlignment="1" applyProtection="1">
      <alignment horizontal="left" vertical="top" wrapText="1" shrinkToFit="1"/>
      <protection locked="0"/>
    </xf>
    <xf numFmtId="0" fontId="30" fillId="0" borderId="36" xfId="7" applyFont="1" applyBorder="1" applyAlignment="1">
      <alignment horizontal="left" vertical="center" wrapText="1" shrinkToFit="1"/>
    </xf>
    <xf numFmtId="0" fontId="30" fillId="0" borderId="23" xfId="7" applyFont="1" applyBorder="1" applyAlignment="1">
      <alignment horizontal="left" vertical="center" wrapText="1" shrinkToFit="1"/>
    </xf>
    <xf numFmtId="0" fontId="30" fillId="6" borderId="36" xfId="7" applyFont="1" applyFill="1" applyBorder="1" applyAlignment="1" applyProtection="1">
      <alignment horizontal="left" vertical="top" wrapText="1" shrinkToFit="1"/>
      <protection locked="0"/>
    </xf>
    <xf numFmtId="0" fontId="30" fillId="6" borderId="0" xfId="7" applyFont="1" applyFill="1" applyBorder="1" applyAlignment="1" applyProtection="1">
      <alignment horizontal="left" vertical="top" wrapText="1" shrinkToFit="1"/>
      <protection locked="0"/>
    </xf>
    <xf numFmtId="0" fontId="30" fillId="6" borderId="23" xfId="7" applyFont="1" applyFill="1" applyBorder="1" applyAlignment="1" applyProtection="1">
      <alignment horizontal="left" vertical="top" wrapText="1" shrinkToFit="1"/>
      <protection locked="0"/>
    </xf>
    <xf numFmtId="0" fontId="30" fillId="0" borderId="126" xfId="7" applyFont="1" applyBorder="1" applyAlignment="1">
      <alignment horizontal="center" vertical="center"/>
    </xf>
    <xf numFmtId="0" fontId="30" fillId="0" borderId="8" xfId="7" applyFont="1" applyBorder="1" applyAlignment="1">
      <alignment horizontal="left" vertical="center" wrapText="1"/>
    </xf>
    <xf numFmtId="0" fontId="30" fillId="0" borderId="8" xfId="7" applyFont="1" applyBorder="1" applyAlignment="1">
      <alignment horizontal="left" vertical="center"/>
    </xf>
    <xf numFmtId="0" fontId="30" fillId="0" borderId="17" xfId="7" applyFont="1" applyBorder="1" applyAlignment="1">
      <alignment horizontal="left" vertical="center"/>
    </xf>
    <xf numFmtId="0" fontId="30" fillId="0" borderId="17" xfId="7" applyFont="1" applyFill="1" applyBorder="1" applyAlignment="1">
      <alignment vertical="center"/>
    </xf>
    <xf numFmtId="0" fontId="30" fillId="0" borderId="9" xfId="7" applyFont="1" applyFill="1" applyBorder="1" applyAlignment="1">
      <alignment vertical="center"/>
    </xf>
    <xf numFmtId="196" fontId="30" fillId="7" borderId="8" xfId="7" applyNumberFormat="1" applyFont="1" applyFill="1" applyBorder="1" applyAlignment="1">
      <alignment horizontal="right" vertical="center"/>
    </xf>
    <xf numFmtId="196" fontId="30" fillId="6" borderId="17" xfId="7" applyNumberFormat="1" applyFont="1" applyFill="1" applyBorder="1" applyAlignment="1" applyProtection="1">
      <alignment horizontal="right" vertical="center"/>
      <protection locked="0"/>
    </xf>
    <xf numFmtId="196" fontId="30" fillId="7" borderId="17" xfId="7" applyNumberFormat="1" applyFont="1" applyFill="1" applyBorder="1" applyAlignment="1">
      <alignment horizontal="right" vertical="center"/>
    </xf>
    <xf numFmtId="0" fontId="30" fillId="6" borderId="12" xfId="7" applyFont="1" applyFill="1" applyBorder="1" applyAlignment="1" applyProtection="1">
      <alignment horizontal="center" vertical="center"/>
      <protection locked="0"/>
    </xf>
    <xf numFmtId="0" fontId="30" fillId="0" borderId="15" xfId="7" applyFont="1" applyBorder="1" applyAlignment="1">
      <alignment horizontal="left" vertical="center" wrapText="1" shrinkToFit="1"/>
    </xf>
    <xf numFmtId="0" fontId="30" fillId="0" borderId="16" xfId="7" applyFont="1" applyBorder="1" applyAlignment="1">
      <alignment horizontal="left" vertical="center" wrapText="1" shrinkToFit="1"/>
    </xf>
    <xf numFmtId="0" fontId="30" fillId="0" borderId="27" xfId="7" applyFont="1" applyBorder="1" applyAlignment="1">
      <alignment horizontal="left" vertical="center" wrapText="1" shrinkToFit="1"/>
    </xf>
    <xf numFmtId="0" fontId="30" fillId="0" borderId="126" xfId="7" applyFont="1" applyBorder="1" applyAlignment="1">
      <alignment horizontal="center" vertical="center" wrapText="1"/>
    </xf>
    <xf numFmtId="0" fontId="30" fillId="0" borderId="129" xfId="7" applyFont="1" applyBorder="1" applyAlignment="1">
      <alignment horizontal="center" vertical="center"/>
    </xf>
    <xf numFmtId="0" fontId="30" fillId="0" borderId="69" xfId="7" applyFont="1" applyBorder="1" applyAlignment="1">
      <alignment horizontal="center" vertical="center"/>
    </xf>
    <xf numFmtId="0" fontId="30" fillId="0" borderId="130" xfId="7" applyFont="1" applyBorder="1" applyAlignment="1">
      <alignment horizontal="center" vertical="center"/>
    </xf>
    <xf numFmtId="0" fontId="30" fillId="0" borderId="131" xfId="7" applyFont="1" applyBorder="1" applyAlignment="1">
      <alignment horizontal="left" vertical="center"/>
    </xf>
    <xf numFmtId="0" fontId="30" fillId="0" borderId="5" xfId="7" applyFont="1" applyFill="1" applyBorder="1" applyAlignment="1">
      <alignment vertical="top"/>
    </xf>
    <xf numFmtId="0" fontId="30" fillId="0" borderId="21" xfId="7" applyFont="1" applyFill="1" applyBorder="1" applyAlignment="1">
      <alignment vertical="top"/>
    </xf>
    <xf numFmtId="0" fontId="30" fillId="0" borderId="132" xfId="7" applyFont="1" applyBorder="1" applyAlignment="1">
      <alignment horizontal="center" vertical="center"/>
    </xf>
    <xf numFmtId="0" fontId="30" fillId="0" borderId="133" xfId="7" applyFont="1" applyBorder="1" applyAlignment="1">
      <alignment horizontal="left" vertical="center"/>
    </xf>
    <xf numFmtId="0" fontId="30" fillId="0" borderId="36" xfId="7" applyFont="1" applyFill="1" applyBorder="1" applyAlignment="1">
      <alignment vertical="top"/>
    </xf>
    <xf numFmtId="0" fontId="30" fillId="0" borderId="20" xfId="7" applyFont="1" applyFill="1" applyBorder="1" applyAlignment="1">
      <alignment vertical="center"/>
    </xf>
    <xf numFmtId="0" fontId="30" fillId="0" borderId="129" xfId="7" applyFont="1" applyBorder="1">
      <alignment vertical="center"/>
    </xf>
    <xf numFmtId="0" fontId="30" fillId="6" borderId="17" xfId="7" applyFont="1" applyFill="1" applyBorder="1" applyAlignment="1" applyProtection="1">
      <alignment vertical="center" wrapText="1" shrinkToFit="1"/>
      <protection locked="0"/>
    </xf>
    <xf numFmtId="0" fontId="30" fillId="0" borderId="69" xfId="7" applyFont="1" applyBorder="1">
      <alignment vertical="center"/>
    </xf>
    <xf numFmtId="0" fontId="30" fillId="0" borderId="134" xfId="7" applyFont="1" applyBorder="1" applyAlignment="1">
      <alignment horizontal="center" vertical="center"/>
    </xf>
    <xf numFmtId="0" fontId="30" fillId="0" borderId="135" xfId="7" applyFont="1" applyBorder="1" applyAlignment="1">
      <alignment horizontal="left" vertical="center"/>
    </xf>
    <xf numFmtId="0" fontId="30" fillId="6" borderId="20" xfId="7" applyFont="1" applyFill="1" applyBorder="1" applyAlignment="1" applyProtection="1">
      <alignment horizontal="left" vertical="center" wrapText="1" shrinkToFit="1"/>
      <protection locked="0"/>
    </xf>
    <xf numFmtId="0" fontId="30" fillId="0" borderId="126" xfId="7" applyFont="1" applyBorder="1">
      <alignment vertical="center"/>
    </xf>
    <xf numFmtId="0" fontId="30" fillId="0" borderId="15" xfId="7" applyFont="1" applyFill="1" applyBorder="1" applyAlignment="1">
      <alignment vertical="top"/>
    </xf>
    <xf numFmtId="0" fontId="30" fillId="6" borderId="15" xfId="7" applyFont="1" applyFill="1" applyBorder="1" applyAlignment="1" applyProtection="1">
      <alignment horizontal="left" vertical="top" wrapText="1" shrinkToFit="1"/>
      <protection locked="0"/>
    </xf>
    <xf numFmtId="0" fontId="30" fillId="6" borderId="16" xfId="7" applyFont="1" applyFill="1" applyBorder="1" applyAlignment="1" applyProtection="1">
      <alignment horizontal="left" vertical="top" wrapText="1" shrinkToFit="1"/>
      <protection locked="0"/>
    </xf>
    <xf numFmtId="0" fontId="30" fillId="6" borderId="27" xfId="7" applyFont="1" applyFill="1" applyBorder="1" applyAlignment="1" applyProtection="1">
      <alignment horizontal="left" vertical="top" wrapText="1" shrinkToFit="1"/>
      <protection locked="0"/>
    </xf>
    <xf numFmtId="0" fontId="30" fillId="6" borderId="23" xfId="7" applyFont="1" applyFill="1" applyBorder="1" applyAlignment="1" applyProtection="1">
      <alignment horizontal="left" vertical="top" wrapText="1"/>
      <protection locked="0"/>
    </xf>
    <xf numFmtId="0" fontId="30" fillId="7" borderId="8" xfId="7" applyFont="1" applyFill="1" applyBorder="1" applyAlignment="1">
      <alignment horizontal="left" vertical="center"/>
    </xf>
    <xf numFmtId="197" fontId="30" fillId="7" borderId="8" xfId="7" applyNumberFormat="1" applyFont="1" applyFill="1" applyBorder="1" applyAlignment="1">
      <alignment horizontal="right" vertical="center"/>
    </xf>
    <xf numFmtId="197" fontId="30" fillId="6" borderId="17" xfId="7" applyNumberFormat="1" applyFont="1" applyFill="1" applyBorder="1" applyAlignment="1" applyProtection="1">
      <alignment horizontal="right" vertical="center"/>
      <protection locked="0"/>
    </xf>
    <xf numFmtId="197" fontId="30" fillId="7" borderId="17" xfId="7" applyNumberFormat="1" applyFont="1" applyFill="1" applyBorder="1" applyAlignment="1">
      <alignment horizontal="right" vertical="center"/>
    </xf>
    <xf numFmtId="0" fontId="30" fillId="6" borderId="8" xfId="7" applyFont="1" applyFill="1" applyBorder="1" applyAlignment="1" applyProtection="1">
      <alignment horizontal="left" vertical="center"/>
      <protection locked="0"/>
    </xf>
    <xf numFmtId="0" fontId="30" fillId="0" borderId="5" xfId="7" applyFont="1" applyFill="1" applyBorder="1" applyAlignment="1">
      <alignment horizontal="left" vertical="top" wrapText="1"/>
    </xf>
    <xf numFmtId="0" fontId="5" fillId="6" borderId="10" xfId="7" applyFont="1" applyFill="1" applyBorder="1" applyAlignment="1" applyProtection="1">
      <alignment horizontal="center" vertical="center" wrapText="1"/>
      <protection locked="0"/>
    </xf>
    <xf numFmtId="0" fontId="30" fillId="0" borderId="5" xfId="7" applyFont="1" applyFill="1" applyBorder="1" applyAlignment="1">
      <alignment vertical="top" wrapText="1"/>
    </xf>
    <xf numFmtId="0" fontId="30" fillId="0" borderId="131" xfId="7" applyFont="1" applyFill="1" applyBorder="1" applyAlignment="1">
      <alignment horizontal="right" vertical="center"/>
    </xf>
    <xf numFmtId="0" fontId="30" fillId="0" borderId="9" xfId="7" applyFont="1" applyFill="1" applyBorder="1" applyAlignment="1">
      <alignment horizontal="right" vertical="center"/>
    </xf>
    <xf numFmtId="0" fontId="5" fillId="6" borderId="23" xfId="7" applyFont="1" applyFill="1" applyBorder="1" applyAlignment="1" applyProtection="1">
      <alignment horizontal="center" vertical="center" wrapText="1"/>
      <protection locked="0"/>
    </xf>
    <xf numFmtId="0" fontId="30" fillId="0" borderId="36" xfId="7" applyFont="1" applyFill="1" applyBorder="1" applyAlignment="1">
      <alignment vertical="top" wrapText="1"/>
    </xf>
    <xf numFmtId="0" fontId="30" fillId="6" borderId="133" xfId="7" applyFont="1" applyFill="1" applyBorder="1" applyAlignment="1" applyProtection="1">
      <alignment horizontal="center" vertical="center"/>
      <protection locked="0"/>
    </xf>
    <xf numFmtId="0" fontId="30" fillId="0" borderId="20" xfId="7" applyFont="1" applyFill="1" applyBorder="1" applyAlignment="1">
      <alignment horizontal="left" vertical="center"/>
    </xf>
    <xf numFmtId="0" fontId="30" fillId="6" borderId="27" xfId="7" applyFont="1" applyFill="1" applyBorder="1" applyAlignment="1" applyProtection="1">
      <alignment horizontal="left" vertical="top" wrapText="1"/>
      <protection locked="0"/>
    </xf>
    <xf numFmtId="0" fontId="30" fillId="0" borderId="15" xfId="7" applyFont="1" applyFill="1" applyBorder="1" applyAlignment="1">
      <alignment horizontal="left" vertical="top" wrapText="1"/>
    </xf>
    <xf numFmtId="0" fontId="5" fillId="6" borderId="27" xfId="7" applyFont="1" applyFill="1" applyBorder="1" applyAlignment="1" applyProtection="1">
      <alignment horizontal="center" vertical="center" wrapText="1"/>
      <protection locked="0"/>
    </xf>
    <xf numFmtId="0" fontId="30" fillId="0" borderId="15" xfId="7" applyFont="1" applyFill="1" applyBorder="1" applyAlignment="1">
      <alignment vertical="top" wrapText="1"/>
    </xf>
    <xf numFmtId="0" fontId="30" fillId="0" borderId="126" xfId="7" applyFont="1" applyBorder="1" applyAlignment="1">
      <alignment horizontal="left" vertical="center" wrapText="1" shrinkToFit="1"/>
    </xf>
    <xf numFmtId="0" fontId="30" fillId="0" borderId="8" xfId="7" applyFont="1" applyBorder="1" applyAlignment="1">
      <alignment horizontal="left" vertical="top" wrapText="1" shrinkToFit="1"/>
    </xf>
    <xf numFmtId="0" fontId="30" fillId="0" borderId="17" xfId="7" applyFont="1" applyBorder="1" applyAlignment="1">
      <alignment horizontal="left" vertical="top" wrapText="1" shrinkToFit="1"/>
    </xf>
    <xf numFmtId="0" fontId="30" fillId="0" borderId="0" xfId="7" applyFont="1" applyAlignment="1">
      <alignment vertical="top" wrapText="1" shrinkToFit="1"/>
    </xf>
    <xf numFmtId="0" fontId="30" fillId="6" borderId="17" xfId="7" applyFont="1" applyFill="1" applyBorder="1" applyAlignment="1" applyProtection="1">
      <alignment horizontal="left" vertical="top"/>
      <protection locked="0"/>
    </xf>
    <xf numFmtId="198" fontId="30" fillId="7" borderId="0" xfId="25" applyNumberFormat="1" applyFont="1" applyFill="1" applyAlignment="1">
      <alignment vertical="top" wrapText="1" shrinkToFit="1"/>
    </xf>
    <xf numFmtId="0" fontId="30" fillId="0" borderId="126" xfId="7" applyFont="1" applyBorder="1" applyAlignment="1">
      <alignment horizontal="left" vertical="center"/>
    </xf>
    <xf numFmtId="0" fontId="30" fillId="7" borderId="0" xfId="7" applyFont="1" applyFill="1" applyAlignment="1">
      <alignment vertical="top"/>
    </xf>
    <xf numFmtId="199" fontId="30" fillId="7" borderId="8" xfId="7" applyNumberFormat="1" applyFont="1" applyFill="1" applyBorder="1" applyAlignment="1">
      <alignment horizontal="right" vertical="center"/>
    </xf>
    <xf numFmtId="199" fontId="30" fillId="6" borderId="17" xfId="7" applyNumberFormat="1" applyFont="1" applyFill="1" applyBorder="1" applyAlignment="1" applyProtection="1">
      <alignment horizontal="right" vertical="center"/>
      <protection locked="0"/>
    </xf>
    <xf numFmtId="199" fontId="30" fillId="7" borderId="17" xfId="7" applyNumberFormat="1" applyFont="1" applyFill="1" applyBorder="1" applyAlignment="1">
      <alignment horizontal="right" vertical="center"/>
    </xf>
    <xf numFmtId="0" fontId="30" fillId="0" borderId="0" xfId="7" applyFont="1" applyAlignment="1">
      <alignment horizontal="left" vertical="top" wrapText="1" shrinkToFit="1"/>
    </xf>
    <xf numFmtId="0" fontId="5" fillId="6" borderId="6" xfId="7" applyFont="1" applyFill="1" applyBorder="1" applyAlignment="1" applyProtection="1">
      <alignment horizontal="center" vertical="center" wrapText="1"/>
      <protection locked="0"/>
    </xf>
    <xf numFmtId="0" fontId="5" fillId="6" borderId="0" xfId="7" applyFont="1" applyFill="1" applyBorder="1" applyAlignment="1" applyProtection="1">
      <alignment horizontal="center" vertical="center" wrapText="1"/>
      <protection locked="0"/>
    </xf>
    <xf numFmtId="199" fontId="30" fillId="7" borderId="0" xfId="7" applyNumberFormat="1" applyFont="1" applyFill="1">
      <alignment vertical="center"/>
    </xf>
    <xf numFmtId="0" fontId="5" fillId="6" borderId="16" xfId="7" applyFont="1" applyFill="1" applyBorder="1" applyAlignment="1" applyProtection="1">
      <alignment horizontal="center" vertical="center" wrapText="1"/>
      <protection locked="0"/>
    </xf>
    <xf numFmtId="0" fontId="0" fillId="8" borderId="17" xfId="0" applyFill="1" applyBorder="1">
      <alignment vertical="center"/>
    </xf>
    <xf numFmtId="0" fontId="0" fillId="0" borderId="17" xfId="0" applyBorder="1">
      <alignment vertical="center"/>
    </xf>
    <xf numFmtId="0" fontId="2" fillId="0" borderId="17" xfId="0" applyFont="1" applyBorder="1">
      <alignment vertical="center"/>
    </xf>
    <xf numFmtId="0" fontId="0" fillId="0" borderId="17" xfId="0" applyBorder="1" applyAlignment="1">
      <alignment vertical="center" shrinkToFit="1"/>
    </xf>
    <xf numFmtId="38" fontId="0" fillId="6" borderId="17" xfId="24" applyFont="1" applyFill="1" applyBorder="1">
      <alignment vertical="center"/>
    </xf>
  </cellXfs>
  <cellStyles count="26">
    <cellStyle name="パーセント 2" xfId="1"/>
    <cellStyle name="桁区切り 2" xfId="2"/>
    <cellStyle name="桁区切り 2 2" xfId="3"/>
    <cellStyle name="桁区切り 3" xfId="4"/>
    <cellStyle name="標準" xfId="0" builtinId="0"/>
    <cellStyle name="標準 11" xfId="5"/>
    <cellStyle name="標準 2" xfId="6"/>
    <cellStyle name="標準 2 2" xfId="7"/>
    <cellStyle name="標準 2 2 2" xfId="8"/>
    <cellStyle name="標準 2 3" xfId="9"/>
    <cellStyle name="標準 2 4" xfId="10"/>
    <cellStyle name="標準 3" xfId="11"/>
    <cellStyle name="標準 3 2" xfId="12"/>
    <cellStyle name="標準 3 2 2" xfId="13"/>
    <cellStyle name="標準 3 3" xfId="14"/>
    <cellStyle name="標準 3 4" xfId="15"/>
    <cellStyle name="標準 4" xfId="16"/>
    <cellStyle name="標準 5" xfId="17"/>
    <cellStyle name="標準 5 2" xfId="18"/>
    <cellStyle name="標準 7" xfId="19"/>
    <cellStyle name="標準 8" xfId="20"/>
    <cellStyle name="標準_⑤参考様式11,12号別紙(収支実績報告書（支援交付金））" xfId="21"/>
    <cellStyle name="標準_出納帳20061221" xfId="22"/>
    <cellStyle name="ハイパーリンク" xfId="23" builtinId="8"/>
    <cellStyle name="桁区切り" xfId="24" builtinId="6"/>
    <cellStyle name="パーセント" xfId="25" builtinId="5"/>
  </cellStyles>
  <dxfs count="2">
    <dxf>
      <font>
        <color rgb="FFFF0000"/>
      </font>
    </dxf>
    <dxf>
      <fill>
        <patternFill patternType="solid">
          <bgColor rgb="FFFF0000"/>
        </patternFill>
      </fill>
    </dxf>
  </dxfs>
  <tableStyles count="0" defaultTableStyle="TableStyleMedium2" defaultPivotStyle="PivotStyleLight16"/>
  <colors>
    <mruColors>
      <color rgb="FFCCFFCC"/>
      <color rgb="FFCCFFFF"/>
      <color rgb="FFFFEBFF"/>
      <color rgb="FFFFF3FF"/>
      <color rgb="FFFFD5FF"/>
      <color rgb="FFFFCCFF"/>
      <color rgb="FFFF5050"/>
      <color rgb="FFFF7C80"/>
      <color rgb="FF0000FF"/>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externalLink" Target="externalLinks/externalLink1.xml" /><Relationship Id="rId20" Type="http://schemas.openxmlformats.org/officeDocument/2006/relationships/externalLink" Target="externalLinks/externalLink2.xml" /><Relationship Id="rId21" Type="http://schemas.openxmlformats.org/officeDocument/2006/relationships/externalLink" Target="externalLinks/externalLink3.xml" /><Relationship Id="rId22" Type="http://schemas.openxmlformats.org/officeDocument/2006/relationships/externalLink" Target="externalLinks/externalLink4.xml" /><Relationship Id="rId23" Type="http://schemas.openxmlformats.org/officeDocument/2006/relationships/externalLink" Target="externalLinks/externalLink5.xml" /><Relationship Id="rId24" Type="http://schemas.openxmlformats.org/officeDocument/2006/relationships/theme" Target="theme/theme1.xml" /><Relationship Id="rId25" Type="http://schemas.openxmlformats.org/officeDocument/2006/relationships/sharedStrings" Target="sharedStrings.xml" /><Relationship Id="rId26"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_rels/drawing2.xml.rels><?xml version="1.0" encoding="UTF-8"?><Relationships xmlns="http://schemas.openxmlformats.org/package/2006/relationships"><Relationship Id="rId1" Type="http://schemas.openxmlformats.org/officeDocument/2006/relationships/image" Target="../media/image2.emf" /><Relationship Id="rId2" Type="http://schemas.openxmlformats.org/officeDocument/2006/relationships/image" Target="../media/image3.emf" /><Relationship Id="rId3" Type="http://schemas.openxmlformats.org/officeDocument/2006/relationships/image" Target="../media/image4.emf" /></Relationships>
</file>

<file path=xl/drawings/_rels/drawing4.xml.rels><?xml version="1.0" encoding="UTF-8"?><Relationships xmlns="http://schemas.openxmlformats.org/package/2006/relationships"><Relationship Id="rId1" Type="http://schemas.openxmlformats.org/officeDocument/2006/relationships/image" Target="../media/image5.emf"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6</xdr:col>
      <xdr:colOff>417830</xdr:colOff>
      <xdr:row>16</xdr:row>
      <xdr:rowOff>258445</xdr:rowOff>
    </xdr:from>
    <xdr:to xmlns:xdr="http://schemas.openxmlformats.org/drawingml/2006/spreadsheetDrawing">
      <xdr:col>7</xdr:col>
      <xdr:colOff>0</xdr:colOff>
      <xdr:row>19</xdr:row>
      <xdr:rowOff>32385</xdr:rowOff>
    </xdr:to>
    <xdr:pic macro="">
      <xdr:nvPicPr>
        <xdr:cNvPr id="3" name="図 2"/>
        <xdr:cNvPicPr>
          <a:picLocks noChangeAspect="1"/>
        </xdr:cNvPicPr>
      </xdr:nvPicPr>
      <xdr:blipFill>
        <a:blip xmlns:r="http://schemas.openxmlformats.org/officeDocument/2006/relationships" r:embed="rId1"/>
        <a:stretch>
          <a:fillRect/>
        </a:stretch>
      </xdr:blipFill>
      <xdr:spPr>
        <a:xfrm>
          <a:off x="5183505" y="5078095"/>
          <a:ext cx="2127885" cy="5454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34</xdr:row>
      <xdr:rowOff>0</xdr:rowOff>
    </xdr:from>
    <xdr:to xmlns:xdr="http://schemas.openxmlformats.org/drawingml/2006/spreadsheetDrawing">
      <xdr:col>8</xdr:col>
      <xdr:colOff>720090</xdr:colOff>
      <xdr:row>34</xdr:row>
      <xdr:rowOff>0</xdr:rowOff>
    </xdr:to>
    <xdr:sp macro="[0]!appenRow2" textlink="">
      <xdr:nvSpPr>
        <xdr:cNvPr id="2" name="テキスト ボックス 1"/>
        <xdr:cNvSpPr txBox="1"/>
      </xdr:nvSpPr>
      <xdr:spPr>
        <a:xfrm>
          <a:off x="0" y="12511405"/>
          <a:ext cx="8717915" cy="0"/>
        </a:xfrm>
        <a:prstGeom prst="rect">
          <a:avLst/>
        </a:prstGeom>
        <a:solidFill>
          <a:srgbClr val="3366FF"/>
        </a:solidFill>
        <a:ln w="9525" cmpd="sng">
          <a:solidFill>
            <a:schemeClr val="lt1">
              <a:shade val="50000"/>
            </a:schemeClr>
          </a:solidFill>
        </a:ln>
        <a:scene3d>
          <a:camera prst="orthographicFront"/>
          <a:lightRig rig="threePt" dir="t"/>
        </a:scene3d>
        <a:sp3d>
          <a:bevelT/>
        </a:sp3d>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800">
              <a:solidFill>
                <a:schemeClr val="bg1"/>
              </a:solidFill>
            </a:rPr>
            <a:t>行の追加（ここを押すと行が追加されます）</a:t>
          </a:r>
        </a:p>
      </xdr:txBody>
    </xdr:sp>
    <xdr:clientData/>
  </xdr:twoCellAnchor>
  <xdr:twoCellAnchor editAs="oneCell">
    <xdr:from xmlns:xdr="http://schemas.openxmlformats.org/drawingml/2006/spreadsheetDrawing">
      <xdr:col>8</xdr:col>
      <xdr:colOff>17145</xdr:colOff>
      <xdr:row>38</xdr:row>
      <xdr:rowOff>248920</xdr:rowOff>
    </xdr:from>
    <xdr:to xmlns:xdr="http://schemas.openxmlformats.org/drawingml/2006/spreadsheetDrawing">
      <xdr:col>10</xdr:col>
      <xdr:colOff>137795</xdr:colOff>
      <xdr:row>48</xdr:row>
      <xdr:rowOff>13335</xdr:rowOff>
    </xdr:to>
    <xdr:pic macro="">
      <xdr:nvPicPr>
        <xdr:cNvPr id="7" name="図 6"/>
        <xdr:cNvPicPr>
          <a:picLocks noChangeAspect="1" noChangeArrowheads="1"/>
        </xdr:cNvPicPr>
      </xdr:nvPicPr>
      <xdr:blipFill>
        <a:blip xmlns:r="http://schemas.openxmlformats.org/officeDocument/2006/relationships" r:embed="rId1"/>
        <a:stretch>
          <a:fillRect/>
        </a:stretch>
      </xdr:blipFill>
      <xdr:spPr>
        <a:xfrm>
          <a:off x="8014970" y="14131925"/>
          <a:ext cx="1556385" cy="3221990"/>
        </a:xfrm>
        <a:prstGeom prst="rect">
          <a:avLst/>
        </a:prstGeom>
        <a:noFill/>
      </xdr:spPr>
    </xdr:pic>
    <xdr:clientData/>
  </xdr:twoCellAnchor>
  <xdr:twoCellAnchor editAs="oneCell">
    <xdr:from xmlns:xdr="http://schemas.openxmlformats.org/drawingml/2006/spreadsheetDrawing">
      <xdr:col>2</xdr:col>
      <xdr:colOff>516890</xdr:colOff>
      <xdr:row>38</xdr:row>
      <xdr:rowOff>250825</xdr:rowOff>
    </xdr:from>
    <xdr:to xmlns:xdr="http://schemas.openxmlformats.org/drawingml/2006/spreadsheetDrawing">
      <xdr:col>7</xdr:col>
      <xdr:colOff>78740</xdr:colOff>
      <xdr:row>55</xdr:row>
      <xdr:rowOff>150495</xdr:rowOff>
    </xdr:to>
    <xdr:pic macro="">
      <xdr:nvPicPr>
        <xdr:cNvPr id="5" name="図 4"/>
        <xdr:cNvPicPr>
          <a:picLocks noChangeAspect="1" noChangeArrowheads="1"/>
        </xdr:cNvPicPr>
      </xdr:nvPicPr>
      <xdr:blipFill>
        <a:blip xmlns:r="http://schemas.openxmlformats.org/officeDocument/2006/relationships" r:embed="rId2"/>
        <a:stretch>
          <a:fillRect/>
        </a:stretch>
      </xdr:blipFill>
      <xdr:spPr>
        <a:xfrm>
          <a:off x="3954145" y="14133830"/>
          <a:ext cx="3402330" cy="5757545"/>
        </a:xfrm>
        <a:prstGeom prst="rect">
          <a:avLst/>
        </a:prstGeom>
        <a:noFill/>
      </xdr:spPr>
    </xdr:pic>
    <xdr:clientData/>
  </xdr:twoCellAnchor>
  <xdr:twoCellAnchor editAs="oneCell">
    <xdr:from xmlns:xdr="http://schemas.openxmlformats.org/drawingml/2006/spreadsheetDrawing">
      <xdr:col>0</xdr:col>
      <xdr:colOff>170180</xdr:colOff>
      <xdr:row>38</xdr:row>
      <xdr:rowOff>259080</xdr:rowOff>
    </xdr:from>
    <xdr:to xmlns:xdr="http://schemas.openxmlformats.org/drawingml/2006/spreadsheetDrawing">
      <xdr:col>1</xdr:col>
      <xdr:colOff>2051050</xdr:colOff>
      <xdr:row>55</xdr:row>
      <xdr:rowOff>160020</xdr:rowOff>
    </xdr:to>
    <xdr:pic macro="">
      <xdr:nvPicPr>
        <xdr:cNvPr id="8" name="図 7"/>
        <xdr:cNvPicPr>
          <a:picLocks noChangeAspect="1" noChangeArrowheads="1"/>
        </xdr:cNvPicPr>
      </xdr:nvPicPr>
      <xdr:blipFill>
        <a:blip xmlns:r="http://schemas.openxmlformats.org/officeDocument/2006/relationships" r:embed="rId3"/>
        <a:stretch>
          <a:fillRect/>
        </a:stretch>
      </xdr:blipFill>
      <xdr:spPr>
        <a:xfrm>
          <a:off x="170180" y="14142085"/>
          <a:ext cx="3081020" cy="575881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14</xdr:col>
      <xdr:colOff>28575</xdr:colOff>
      <xdr:row>50</xdr:row>
      <xdr:rowOff>256540</xdr:rowOff>
    </xdr:from>
    <xdr:to xmlns:xdr="http://schemas.openxmlformats.org/drawingml/2006/spreadsheetDrawing">
      <xdr:col>18</xdr:col>
      <xdr:colOff>485775</xdr:colOff>
      <xdr:row>51</xdr:row>
      <xdr:rowOff>133350</xdr:rowOff>
    </xdr:to>
    <xdr:sp macro="" textlink="">
      <xdr:nvSpPr>
        <xdr:cNvPr id="3075" name="Text Box 3"/>
        <xdr:cNvSpPr txBox="1">
          <a:spLocks noChangeArrowheads="1"/>
        </xdr:cNvSpPr>
      </xdr:nvSpPr>
      <xdr:spPr>
        <a:xfrm>
          <a:off x="6009640" y="15420975"/>
          <a:ext cx="2265045" cy="619760"/>
        </a:xfrm>
        <a:prstGeom prst="rect">
          <a:avLst/>
        </a:prstGeom>
        <a:solidFill>
          <a:srgbClr val="FFFF00"/>
        </a:solidFill>
        <a:ln w="9525">
          <a:solidFill>
            <a:srgbClr val="000000"/>
          </a:solidFill>
          <a:miter lim="800000"/>
          <a:headEnd/>
          <a:tailEnd/>
        </a:ln>
      </xdr:spPr>
      <xdr:txBody>
        <a:bodyPr vertOverflow="clip" horzOverflow="overflow"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特認基準の単価が表示のものと異なる場合は、「プルダウンリスト」シートを選択し、Ｃ列が「特認基準」となっている該当する地目に単価を記載してください。</a:t>
          </a:r>
        </a:p>
      </xdr:txBody>
    </xdr:sp>
    <xdr:clientData/>
  </xdr:twoCellAnchor>
  <xdr:oneCellAnchor>
    <xdr:from xmlns:xdr="http://schemas.openxmlformats.org/drawingml/2006/spreadsheetDrawing">
      <xdr:col>10</xdr:col>
      <xdr:colOff>314325</xdr:colOff>
      <xdr:row>201</xdr:row>
      <xdr:rowOff>0</xdr:rowOff>
    </xdr:from>
    <xdr:ext cx="4641215" cy="242570"/>
    <xdr:sp macro="" textlink="">
      <xdr:nvSpPr>
        <xdr:cNvPr id="2" name="テキスト ボックス 1"/>
        <xdr:cNvSpPr txBox="1"/>
      </xdr:nvSpPr>
      <xdr:spPr>
        <a:xfrm>
          <a:off x="4556125" y="64767460"/>
          <a:ext cx="4641215" cy="242570"/>
        </a:xfrm>
        <a:prstGeom prst="rect">
          <a:avLst/>
        </a:prstGeom>
        <a:solidFill>
          <a:srgbClr val="FFFF00"/>
        </a:solidFill>
        <a:ln>
          <a:solidFill>
            <a:sysClr val="windowText" lastClr="000000"/>
          </a:solid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900"/>
            <a:t>↓交付金使途の内容の（項目）に項目例を記載しておりますが、修正いただいて構いません。</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mlns:xdr="http://schemas.openxmlformats.org/drawingml/2006/spreadsheetDrawing">
      <xdr:col>1</xdr:col>
      <xdr:colOff>102235</xdr:colOff>
      <xdr:row>205</xdr:row>
      <xdr:rowOff>37465</xdr:rowOff>
    </xdr:from>
    <xdr:to xmlns:xdr="http://schemas.openxmlformats.org/drawingml/2006/spreadsheetDrawing">
      <xdr:col>17</xdr:col>
      <xdr:colOff>229235</xdr:colOff>
      <xdr:row>234</xdr:row>
      <xdr:rowOff>183515</xdr:rowOff>
    </xdr:to>
    <xdr:pic macro="">
      <xdr:nvPicPr>
        <xdr:cNvPr id="3" name="図 2"/>
        <xdr:cNvPicPr>
          <a:picLocks noChangeAspect="1" noChangeArrowheads="1"/>
        </xdr:cNvPicPr>
      </xdr:nvPicPr>
      <xdr:blipFill>
        <a:blip xmlns:r="http://schemas.openxmlformats.org/officeDocument/2006/relationships" r:embed="rId1"/>
        <a:stretch>
          <a:fillRect/>
        </a:stretch>
      </xdr:blipFill>
      <xdr:spPr>
        <a:xfrm>
          <a:off x="822325" y="49262030"/>
          <a:ext cx="10258425" cy="721741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25</xdr:col>
      <xdr:colOff>120015</xdr:colOff>
      <xdr:row>10</xdr:row>
      <xdr:rowOff>6985</xdr:rowOff>
    </xdr:from>
    <xdr:to xmlns:xdr="http://schemas.openxmlformats.org/drawingml/2006/spreadsheetDrawing">
      <xdr:col>41</xdr:col>
      <xdr:colOff>188595</xdr:colOff>
      <xdr:row>10</xdr:row>
      <xdr:rowOff>6985</xdr:rowOff>
    </xdr:to>
    <xdr:sp macro="" textlink="">
      <xdr:nvSpPr>
        <xdr:cNvPr id="2" name="直線 1"/>
        <xdr:cNvSpPr/>
      </xdr:nvSpPr>
      <xdr:spPr>
        <a:xfrm>
          <a:off x="5041265" y="2571750"/>
          <a:ext cx="3218180" cy="0"/>
        </a:xfrm>
        <a:prstGeom prst="line">
          <a:avLst/>
        </a:prstGeom>
        <a:noFill/>
        <a:ln w="12700" cmpd="sng">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fLocksWithSheet="0"/>
  </xdr:twoCellAnchor>
  <xdr:twoCellAnchor>
    <xdr:from xmlns:xdr="http://schemas.openxmlformats.org/drawingml/2006/spreadsheetDrawing">
      <xdr:col>24</xdr:col>
      <xdr:colOff>51435</xdr:colOff>
      <xdr:row>11</xdr:row>
      <xdr:rowOff>227965</xdr:rowOff>
    </xdr:from>
    <xdr:to xmlns:xdr="http://schemas.openxmlformats.org/drawingml/2006/spreadsheetDrawing">
      <xdr:col>34</xdr:col>
      <xdr:colOff>59690</xdr:colOff>
      <xdr:row>11</xdr:row>
      <xdr:rowOff>227965</xdr:rowOff>
    </xdr:to>
    <xdr:sp macro="" textlink="">
      <xdr:nvSpPr>
        <xdr:cNvPr id="3" name="直線 2"/>
        <xdr:cNvSpPr/>
      </xdr:nvSpPr>
      <xdr:spPr>
        <a:xfrm>
          <a:off x="4775835" y="3021330"/>
          <a:ext cx="1976755" cy="0"/>
        </a:xfrm>
        <a:prstGeom prst="line">
          <a:avLst/>
        </a:prstGeom>
        <a:noFill/>
        <a:ln w="12700" cmpd="sng">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sp>
    <xdr:clientData fLocksWithSheet="0"/>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801370</xdr:colOff>
          <xdr:row>8</xdr:row>
          <xdr:rowOff>9525</xdr:rowOff>
        </xdr:from>
        <xdr:to xmlns:xdr="http://schemas.openxmlformats.org/drawingml/2006/spreadsheetDrawing">
          <xdr:col>3</xdr:col>
          <xdr:colOff>1049020</xdr:colOff>
          <xdr:row>10</xdr:row>
          <xdr:rowOff>19050</xdr:rowOff>
        </xdr:to>
        <xdr:sp textlink="">
          <xdr:nvSpPr>
            <xdr:cNvPr id="41985" name="チェック 1" hidden="1">
              <a:extLst>
                <a:ext uri="{63B3BB69-23CF-44E3-9099-C40C66FF867C}">
                  <a14:compatExt spid="_x0000_s41985"/>
                </a:ext>
              </a:extLst>
            </xdr:cNvPr>
            <xdr:cNvSpPr>
              <a:spLocks noRot="1" noChangeShapeType="1"/>
            </xdr:cNvSpPr>
          </xdr:nvSpPr>
          <xdr:spPr>
            <a:xfrm>
              <a:off x="1957705" y="1437005"/>
              <a:ext cx="247650" cy="338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791845</xdr:colOff>
          <xdr:row>11</xdr:row>
          <xdr:rowOff>133350</xdr:rowOff>
        </xdr:from>
        <xdr:to xmlns:xdr="http://schemas.openxmlformats.org/drawingml/2006/spreadsheetDrawing">
          <xdr:col>3</xdr:col>
          <xdr:colOff>1125220</xdr:colOff>
          <xdr:row>14</xdr:row>
          <xdr:rowOff>57150</xdr:rowOff>
        </xdr:to>
        <xdr:sp textlink="">
          <xdr:nvSpPr>
            <xdr:cNvPr id="41987" name="チェック 3" hidden="1">
              <a:extLst>
                <a:ext uri="{63B3BB69-23CF-44E3-9099-C40C66FF867C}">
                  <a14:compatExt spid="_x0000_s41987"/>
                </a:ext>
              </a:extLst>
            </xdr:cNvPr>
            <xdr:cNvSpPr>
              <a:spLocks noRot="1" noChangeShapeType="1"/>
            </xdr:cNvSpPr>
          </xdr:nvSpPr>
          <xdr:spPr>
            <a:xfrm>
              <a:off x="1948180" y="2054225"/>
              <a:ext cx="333375" cy="4171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791845</xdr:colOff>
          <xdr:row>19</xdr:row>
          <xdr:rowOff>9525</xdr:rowOff>
        </xdr:from>
        <xdr:to xmlns:xdr="http://schemas.openxmlformats.org/drawingml/2006/spreadsheetDrawing">
          <xdr:col>3</xdr:col>
          <xdr:colOff>1036955</xdr:colOff>
          <xdr:row>21</xdr:row>
          <xdr:rowOff>28575</xdr:rowOff>
        </xdr:to>
        <xdr:sp textlink="">
          <xdr:nvSpPr>
            <xdr:cNvPr id="41997" name="チェック 13" hidden="1">
              <a:extLst>
                <a:ext uri="{63B3BB69-23CF-44E3-9099-C40C66FF867C}">
                  <a14:compatExt spid="_x0000_s41997"/>
                </a:ext>
              </a:extLst>
            </xdr:cNvPr>
            <xdr:cNvSpPr>
              <a:spLocks noRot="1" noChangeShapeType="1"/>
            </xdr:cNvSpPr>
          </xdr:nvSpPr>
          <xdr:spPr>
            <a:xfrm>
              <a:off x="1948180" y="3246120"/>
              <a:ext cx="245110" cy="347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791845</xdr:colOff>
          <xdr:row>22</xdr:row>
          <xdr:rowOff>142875</xdr:rowOff>
        </xdr:from>
        <xdr:to xmlns:xdr="http://schemas.openxmlformats.org/drawingml/2006/spreadsheetDrawing">
          <xdr:col>3</xdr:col>
          <xdr:colOff>1125220</xdr:colOff>
          <xdr:row>25</xdr:row>
          <xdr:rowOff>66675</xdr:rowOff>
        </xdr:to>
        <xdr:sp textlink="">
          <xdr:nvSpPr>
            <xdr:cNvPr id="41998" name="チェック 14" hidden="1">
              <a:extLst>
                <a:ext uri="{63B3BB69-23CF-44E3-9099-C40C66FF867C}">
                  <a14:compatExt spid="_x0000_s41998"/>
                </a:ext>
              </a:extLst>
            </xdr:cNvPr>
            <xdr:cNvSpPr>
              <a:spLocks noRot="1" noChangeShapeType="1"/>
            </xdr:cNvSpPr>
          </xdr:nvSpPr>
          <xdr:spPr>
            <a:xfrm>
              <a:off x="1948180" y="3872865"/>
              <a:ext cx="333375" cy="4171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801370</xdr:colOff>
          <xdr:row>31</xdr:row>
          <xdr:rowOff>9525</xdr:rowOff>
        </xdr:from>
        <xdr:to xmlns:xdr="http://schemas.openxmlformats.org/drawingml/2006/spreadsheetDrawing">
          <xdr:col>3</xdr:col>
          <xdr:colOff>1049020</xdr:colOff>
          <xdr:row>33</xdr:row>
          <xdr:rowOff>28575</xdr:rowOff>
        </xdr:to>
        <xdr:sp textlink="">
          <xdr:nvSpPr>
            <xdr:cNvPr id="41999" name="チェック 15" hidden="1">
              <a:extLst>
                <a:ext uri="{63B3BB69-23CF-44E3-9099-C40C66FF867C}">
                  <a14:compatExt spid="_x0000_s41999"/>
                </a:ext>
              </a:extLst>
            </xdr:cNvPr>
            <xdr:cNvSpPr>
              <a:spLocks noRot="1" noChangeShapeType="1"/>
            </xdr:cNvSpPr>
          </xdr:nvSpPr>
          <xdr:spPr>
            <a:xfrm>
              <a:off x="1957705" y="5219700"/>
              <a:ext cx="247650" cy="347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801370</xdr:colOff>
          <xdr:row>36</xdr:row>
          <xdr:rowOff>152400</xdr:rowOff>
        </xdr:from>
        <xdr:to xmlns:xdr="http://schemas.openxmlformats.org/drawingml/2006/spreadsheetDrawing">
          <xdr:col>3</xdr:col>
          <xdr:colOff>1134745</xdr:colOff>
          <xdr:row>39</xdr:row>
          <xdr:rowOff>66675</xdr:rowOff>
        </xdr:to>
        <xdr:sp textlink="">
          <xdr:nvSpPr>
            <xdr:cNvPr id="42000" name="チェック 16" hidden="1">
              <a:extLst>
                <a:ext uri="{63B3BB69-23CF-44E3-9099-C40C66FF867C}">
                  <a14:compatExt spid="_x0000_s42000"/>
                </a:ext>
              </a:extLst>
            </xdr:cNvPr>
            <xdr:cNvSpPr>
              <a:spLocks noRot="1" noChangeShapeType="1"/>
            </xdr:cNvSpPr>
          </xdr:nvSpPr>
          <xdr:spPr>
            <a:xfrm>
              <a:off x="1957705" y="6184900"/>
              <a:ext cx="333375" cy="407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791845</xdr:colOff>
          <xdr:row>15</xdr:row>
          <xdr:rowOff>9525</xdr:rowOff>
        </xdr:from>
        <xdr:to xmlns:xdr="http://schemas.openxmlformats.org/drawingml/2006/spreadsheetDrawing">
          <xdr:col>8</xdr:col>
          <xdr:colOff>1036955</xdr:colOff>
          <xdr:row>17</xdr:row>
          <xdr:rowOff>28575</xdr:rowOff>
        </xdr:to>
        <xdr:sp textlink="">
          <xdr:nvSpPr>
            <xdr:cNvPr id="42001" name="チェック 17" hidden="1">
              <a:extLst>
                <a:ext uri="{63B3BB69-23CF-44E3-9099-C40C66FF867C}">
                  <a14:compatExt spid="_x0000_s42001"/>
                </a:ext>
              </a:extLst>
            </xdr:cNvPr>
            <xdr:cNvSpPr>
              <a:spLocks noRot="1" noChangeShapeType="1"/>
            </xdr:cNvSpPr>
          </xdr:nvSpPr>
          <xdr:spPr>
            <a:xfrm>
              <a:off x="6875780" y="2588260"/>
              <a:ext cx="245110" cy="347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791845</xdr:colOff>
          <xdr:row>18</xdr:row>
          <xdr:rowOff>142875</xdr:rowOff>
        </xdr:from>
        <xdr:to xmlns:xdr="http://schemas.openxmlformats.org/drawingml/2006/spreadsheetDrawing">
          <xdr:col>8</xdr:col>
          <xdr:colOff>1125220</xdr:colOff>
          <xdr:row>21</xdr:row>
          <xdr:rowOff>57150</xdr:rowOff>
        </xdr:to>
        <xdr:sp textlink="">
          <xdr:nvSpPr>
            <xdr:cNvPr id="42002" name="チェック 18" hidden="1">
              <a:extLst>
                <a:ext uri="{63B3BB69-23CF-44E3-9099-C40C66FF867C}">
                  <a14:compatExt spid="_x0000_s42002"/>
                </a:ext>
              </a:extLst>
            </xdr:cNvPr>
            <xdr:cNvSpPr>
              <a:spLocks noRot="1" noChangeShapeType="1"/>
            </xdr:cNvSpPr>
          </xdr:nvSpPr>
          <xdr:spPr>
            <a:xfrm>
              <a:off x="6875780" y="3215005"/>
              <a:ext cx="333375" cy="407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791845</xdr:colOff>
          <xdr:row>23</xdr:row>
          <xdr:rowOff>142875</xdr:rowOff>
        </xdr:from>
        <xdr:to xmlns:xdr="http://schemas.openxmlformats.org/drawingml/2006/spreadsheetDrawing">
          <xdr:col>8</xdr:col>
          <xdr:colOff>1125220</xdr:colOff>
          <xdr:row>26</xdr:row>
          <xdr:rowOff>57150</xdr:rowOff>
        </xdr:to>
        <xdr:sp textlink="">
          <xdr:nvSpPr>
            <xdr:cNvPr id="42003" name="チェック 19" hidden="1">
              <a:extLst>
                <a:ext uri="{63B3BB69-23CF-44E3-9099-C40C66FF867C}">
                  <a14:compatExt spid="_x0000_s42003"/>
                </a:ext>
              </a:extLst>
            </xdr:cNvPr>
            <xdr:cNvSpPr>
              <a:spLocks noRot="1" noChangeShapeType="1"/>
            </xdr:cNvSpPr>
          </xdr:nvSpPr>
          <xdr:spPr>
            <a:xfrm>
              <a:off x="6875780" y="4037330"/>
              <a:ext cx="333375" cy="407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791845</xdr:colOff>
          <xdr:row>35</xdr:row>
          <xdr:rowOff>142875</xdr:rowOff>
        </xdr:from>
        <xdr:to xmlns:xdr="http://schemas.openxmlformats.org/drawingml/2006/spreadsheetDrawing">
          <xdr:col>8</xdr:col>
          <xdr:colOff>1125220</xdr:colOff>
          <xdr:row>38</xdr:row>
          <xdr:rowOff>57150</xdr:rowOff>
        </xdr:to>
        <xdr:sp textlink="">
          <xdr:nvSpPr>
            <xdr:cNvPr id="42004" name="チェック 20" hidden="1">
              <a:extLst>
                <a:ext uri="{63B3BB69-23CF-44E3-9099-C40C66FF867C}">
                  <a14:compatExt spid="_x0000_s42004"/>
                </a:ext>
              </a:extLst>
            </xdr:cNvPr>
            <xdr:cNvSpPr>
              <a:spLocks noRot="1" noChangeShapeType="1"/>
            </xdr:cNvSpPr>
          </xdr:nvSpPr>
          <xdr:spPr>
            <a:xfrm>
              <a:off x="6875780" y="6010910"/>
              <a:ext cx="333375" cy="407670"/>
            </a:xfrm>
            <a:prstGeom prst="rect"/>
          </xdr:spPr>
        </xdr:sp>
        <xdr:clientData/>
      </xdr:twoCellAnchor>
    </mc:Choice>
    <mc:Fallback/>
  </mc:AlternateContent>
</xdr:wsDr>
</file>

<file path=xl/externalLinks/_rels/externalLink1.xml.rels><?xml version="1.0" encoding="UTF-8"?><Relationships xmlns="http://schemas.openxmlformats.org/package/2006/relationships"><Relationship Id="rId1" Type="http://schemas.openxmlformats.org/officeDocument/2006/relationships/externalLinkPath" Target="file:///\\MLN19_nousin01\&#36786;&#26449;&#25391;&#33288;&#23616;1\&#22320;&#22495;&#25391;&#33288;&#35506;\22&#26085;&#26412;&#22411;&#30452;&#25509;&#25903;&#25173;&#23460;\100%20&#26085;&#26412;&#22411;&#30452;&#25509;&#25903;&#25173;&#29677;\51%20&#22810;&#38754;&#27861;&#65301;&#24180;&#35211;&#30452;&#12375;\200306%20&#9733;&#31532;&#65298;&#22238;&#22996;&#21729;&#20250;\&#26360;&#39006;&#27604;&#36611;&#12289;&#31777;&#32032;&#21270;&#12398;&#32076;&#32239;\04_&#26360;&#39006;&#19968;&#24335;&#65288;&#12469;&#12531;&#12503;&#12523;&#65289;\&#22810;&#38754;\02_&#27096;&#24335;\R02\&#27096;&#24335;&#31532;&#65297;&#65293;&#65299;&#21495;%20&#27963;&#21205;&#35336;&#30011;&#26360;&#65288;R02&#25913;&#27491;&#65289;.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Alr01n0439\E\41%20&#23455;&#26045;&#29366;&#27841;\&#20196;&#21644;&#65298;&#24180;&#24230;&#23455;&#26045;&#29366;&#27841;\01%20&#12487;&#12540;&#12479;&#12471;&#12540;&#12488;\01%20&#20316;&#26989;&#20381;&#38972;\00_5&#26399;DS&#25913;&#27491;&#26696;\&#12304;&#37117;&#36947;&#24220;&#30476;&#21517;&#12305;R&#65298;%20&#27096;&#24335;&#65297;&#65374;&#65301;&#65288;&#27096;&#24335;&#26696;&#65289;ver2&#65288;1217&#65289;.xlsx"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MLN19_nousin01\&#36786;&#26449;&#25391;&#33288;&#23616;1\&#22320;&#22495;&#25391;&#33288;&#35506;\22&#26085;&#26412;&#22411;&#30452;&#25509;&#25903;&#25173;&#23460;\100%20&#26085;&#26412;&#22411;&#30452;&#25509;&#25903;&#25173;&#29677;\51%20&#22810;&#38754;&#27861;&#65301;&#24180;&#35211;&#30452;&#12375;\200306%20&#9733;&#31532;&#65298;&#22238;&#22996;&#21729;&#20250;\&#26360;&#39006;&#27604;&#36611;&#12289;&#31777;&#32032;&#21270;&#12398;&#32076;&#32239;\04_&#26360;&#39006;&#19968;&#24335;&#65288;&#12469;&#12531;&#12503;&#12523;&#65289;\&#22810;&#38754;\02_&#27096;&#24335;\R02\&#27096;&#24335;&#31532;&#65297;&#65293;&#65298;&#21495;%20&#20107;&#26989;&#35336;&#30011;&#65288;&#65297;&#21495;&#20107;&#26989;&#35352;&#36617;&#65289;&#65288;R02&#25913;&#27491;&#65289;.xlsx" TargetMode="External" /></Relationships>
</file>

<file path=xl/externalLinks/_rels/externalLink4.xml.rels><?xml version="1.0" encoding="UTF-8"?><Relationships xmlns="http://schemas.openxmlformats.org/package/2006/relationships"><Relationship Id="rId1" Type="http://schemas.openxmlformats.org/officeDocument/2006/relationships/externalLinkPath" Target="file:///C:\&#22320;&#22495;&#25391;&#33288;&#35506;\22&#26085;&#26412;&#22411;&#30452;&#25509;&#25903;&#25173;&#23460;\100%20&#26085;&#26412;&#22411;&#30452;&#25509;&#25903;&#25173;&#29677;\51%20&#22810;&#38754;&#27861;&#65301;&#24180;&#35211;&#30452;&#12375;\200306%20&#9733;&#31532;&#65298;&#22238;&#22996;&#21729;&#20250;\&#26360;&#39006;&#27604;&#36611;&#12289;&#31777;&#32032;&#21270;&#12398;&#32076;&#32239;\04_&#26360;&#39006;&#19968;&#24335;&#65288;&#12469;&#12531;&#12503;&#12523;&#65289;\&#22810;&#38754;\02_&#27096;&#24335;\R02\&#27096;&#24335;&#31532;&#65297;&#65293;&#65298;&#21495;%20&#20107;&#26989;&#35336;&#30011;&#65288;&#65297;&#21495;&#20107;&#26989;&#35352;&#36617;&#65289;&#65288;R02&#25913;&#27491;&#65289;.xlsx" TargetMode="External" /></Relationships>
</file>

<file path=xl/externalLinks/_rels/externalLink5.xml.rels><?xml version="1.0" encoding="UTF-8"?><Relationships xmlns="http://schemas.openxmlformats.org/package/2006/relationships"><Relationship Id="rId1" Type="http://schemas.openxmlformats.org/officeDocument/2006/relationships/externalLinkPath" Target="file:///C:\&#22320;&#22495;&#25391;&#33288;&#35506;\22&#26085;&#26412;&#22411;&#30452;&#25509;&#25903;&#25173;&#23460;\100%20&#26085;&#26412;&#22411;&#30452;&#25509;&#25903;&#25173;&#29677;\51%20&#22810;&#38754;&#27861;&#65301;&#24180;&#35211;&#30452;&#12375;\200306%20&#9733;&#31532;&#65298;&#22238;&#22996;&#21729;&#20250;\&#26360;&#39006;&#27604;&#36611;&#12289;&#31777;&#32032;&#21270;&#12398;&#32076;&#32239;\04_&#26360;&#39006;&#19968;&#24335;&#65288;&#12469;&#12531;&#12503;&#12523;&#65289;\&#22810;&#38754;\02_&#27096;&#24335;\R02\&#27096;&#24335;&#31532;&#65297;&#65293;&#65299;&#21495;%20&#27963;&#21205;&#35336;&#30011;&#26360;&#65288;R02&#25913;&#27491;&#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様式第1-3号"/>
      <sheetName val="活動計画書"/>
      <sheetName val="加算措置"/>
      <sheetName val="位置図"/>
      <sheetName val="構成員一覧"/>
      <sheetName val="【選択肢】"/>
    </sheetNames>
    <sheetDataSet>
      <sheetData sheetId="0"/>
      <sheetData sheetId="1"/>
      <sheetData sheetId="2"/>
      <sheetData sheetId="3"/>
      <sheetData sheetId="4"/>
      <sheetData sheetId="5">
        <row r="3">
          <cell r="A3" t="str">
            <v>■</v>
          </cell>
          <cell r="B3" t="str">
            <v>○</v>
          </cell>
          <cell r="C3" t="str">
            <v>○</v>
          </cell>
          <cell r="D3" t="str">
            <v>生態系保全</v>
          </cell>
          <cell r="E3" t="str">
            <v>循環かんがいによる水質保全</v>
          </cell>
          <cell r="F3" t="str">
            <v>水路</v>
          </cell>
          <cell r="G3" t="str">
            <v>km</v>
          </cell>
          <cell r="H3" t="str">
            <v>１.農業者個人</v>
          </cell>
          <cell r="I3">
            <v>1</v>
          </cell>
          <cell r="J3" t="str">
            <v>１.前年度持越</v>
          </cell>
        </row>
        <row r="4">
          <cell r="A4" t="str">
            <v>□</v>
          </cell>
          <cell r="C4" t="str">
            <v>－</v>
          </cell>
          <cell r="D4" t="str">
            <v>水質保全</v>
          </cell>
          <cell r="E4" t="str">
            <v>浄化水路による水質保全</v>
          </cell>
          <cell r="F4" t="str">
            <v>農道</v>
          </cell>
          <cell r="G4" t="str">
            <v>箇所</v>
          </cell>
          <cell r="H4" t="str">
            <v>２.農事組合法人</v>
          </cell>
          <cell r="I4">
            <v>2</v>
          </cell>
          <cell r="J4" t="str">
            <v>２.交付金</v>
          </cell>
        </row>
        <row r="5">
          <cell r="C5" t="str">
            <v>×</v>
          </cell>
          <cell r="D5" t="str">
            <v>景観形成・生活環境保全</v>
          </cell>
          <cell r="E5" t="str">
            <v>地下水かん養</v>
          </cell>
          <cell r="F5" t="str">
            <v>ため池</v>
          </cell>
          <cell r="H5" t="str">
            <v>３.営農組合</v>
          </cell>
          <cell r="J5" t="str">
            <v>３.利子等</v>
          </cell>
        </row>
        <row r="6">
          <cell r="D6" t="str">
            <v>水田貯留・地下水かん養</v>
          </cell>
          <cell r="E6" t="str">
            <v>持続的な水管理</v>
          </cell>
          <cell r="H6" t="str">
            <v>４.その他の農業者団体</v>
          </cell>
          <cell r="J6" t="str">
            <v>４.日当</v>
          </cell>
        </row>
        <row r="7">
          <cell r="D7" t="str">
            <v>資源循環</v>
          </cell>
          <cell r="E7" t="str">
            <v>土壌流出防止</v>
          </cell>
          <cell r="J7" t="str">
            <v>５.購入・リース費</v>
          </cell>
        </row>
        <row r="8">
          <cell r="E8" t="str">
            <v>生物多様性の回復</v>
          </cell>
          <cell r="H8" t="str">
            <v>６.自治会</v>
          </cell>
          <cell r="J8" t="str">
            <v>６.外注費</v>
          </cell>
        </row>
        <row r="9">
          <cell r="E9" t="str">
            <v>水環境の回復</v>
          </cell>
          <cell r="H9" t="str">
            <v>７.女性会</v>
          </cell>
          <cell r="J9" t="str">
            <v>７.その他支出</v>
          </cell>
        </row>
        <row r="10">
          <cell r="E10" t="str">
            <v>持続的な畦畔管理</v>
          </cell>
          <cell r="H10" t="str">
            <v>８.子供会</v>
          </cell>
          <cell r="J10" t="str">
            <v>８.返還</v>
          </cell>
        </row>
        <row r="11">
          <cell r="E11" t="str">
            <v>専門家の指導</v>
          </cell>
          <cell r="H11" t="str">
            <v>９.土地改良区</v>
          </cell>
        </row>
        <row r="12">
          <cell r="H12" t="str">
            <v>10.JA</v>
          </cell>
        </row>
        <row r="13">
          <cell r="H13" t="str">
            <v>11.学校・PTA</v>
          </cell>
        </row>
        <row r="14">
          <cell r="H14" t="str">
            <v>12.NPO</v>
          </cell>
        </row>
        <row r="15">
          <cell r="H15" t="str">
            <v>13.その他の農業者以外団体</v>
          </cell>
        </row>
        <row r="44">
          <cell r="Q44" t="str">
            <v>39 生物の生息状況の把握（生態系保全）</v>
          </cell>
        </row>
        <row r="45">
          <cell r="Q45" t="str">
            <v>40 外来種の駆除（生態系保全）</v>
          </cell>
        </row>
        <row r="46">
          <cell r="Q46" t="str">
            <v>41 その他（生態系保全）</v>
          </cell>
        </row>
        <row r="47">
          <cell r="Q47" t="str">
            <v>42 水質モニタリングの実施・記録管理（水質保全）</v>
          </cell>
        </row>
        <row r="48">
          <cell r="Q48" t="str">
            <v>43 畑からの土砂流出対策（水質保全）</v>
          </cell>
        </row>
        <row r="49">
          <cell r="Q49" t="str">
            <v>44 その他（水質保全）</v>
          </cell>
        </row>
        <row r="50">
          <cell r="Q50" t="str">
            <v>45 植栽等の景観形成活動（景観形成・生活環境保全）</v>
          </cell>
        </row>
        <row r="51">
          <cell r="Q51" t="str">
            <v>46 施設等の定期的な巡回点検・清掃（景観形成・生活環境保全）</v>
          </cell>
        </row>
        <row r="52">
          <cell r="Q52" t="str">
            <v>47 その他（景観形成・生活環境保全）</v>
          </cell>
        </row>
        <row r="53">
          <cell r="Q53" t="str">
            <v>48 水田の貯留機能向上活動（水田貯留機能増進・地下水かん養）</v>
          </cell>
        </row>
        <row r="54">
          <cell r="Q54" t="str">
            <v>49 地下水かん養活動、水源かん養林の保全（水田貯留機能増進・地下水かん養）</v>
          </cell>
        </row>
        <row r="55">
          <cell r="Q55" t="str">
            <v>50 地域資源の活用・資源循環活動（資源循環）</v>
          </cell>
        </row>
        <row r="57">
          <cell r="R57" t="str">
            <v>52　遊休農地の有効活用</v>
          </cell>
        </row>
        <row r="58">
          <cell r="R58" t="str">
            <v>53　農地周りの環境改善活動の強化</v>
          </cell>
        </row>
        <row r="59">
          <cell r="R59" t="str">
            <v>54　地域住民による直営施工</v>
          </cell>
        </row>
        <row r="60">
          <cell r="R60" t="str">
            <v>55　防災・減災力の強化</v>
          </cell>
        </row>
        <row r="61">
          <cell r="R61" t="str">
            <v>56　農村環境保全活動の幅広い展開</v>
          </cell>
        </row>
        <row r="62">
          <cell r="R62" t="str">
            <v>57　医療・福祉との連携</v>
          </cell>
        </row>
        <row r="63">
          <cell r="R63" t="str">
            <v>58　農村文化の伝承を通じた農村コミュニティの強化</v>
          </cell>
        </row>
        <row r="64">
          <cell r="R64" t="str">
            <v>59　都道府県、市町村が特に認める活動</v>
          </cell>
        </row>
        <row r="66">
          <cell r="S66" t="str">
            <v>61　水路の補修</v>
          </cell>
        </row>
        <row r="67">
          <cell r="S67" t="str">
            <v>62　水路の更新等</v>
          </cell>
        </row>
        <row r="68">
          <cell r="S68" t="str">
            <v>63　農道の補修</v>
          </cell>
        </row>
        <row r="69">
          <cell r="S69" t="str">
            <v>64　農道の更新等</v>
          </cell>
        </row>
        <row r="70">
          <cell r="S70" t="str">
            <v>65　ため池の補修</v>
          </cell>
        </row>
        <row r="71">
          <cell r="S71" t="str">
            <v>66　ため池（附帯施設）の更新等</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様式１①"/>
      <sheetName val="様式１②"/>
      <sheetName val="様式２①②"/>
      <sheetName val="様式２③④"/>
      <sheetName val="様式２④-2"/>
      <sheetName val="様式２⑤"/>
      <sheetName val="様式２⑥"/>
      <sheetName val="様式２⑦"/>
      <sheetName val="様式３"/>
      <sheetName val="様式４"/>
      <sheetName val="様式５"/>
      <sheetName val="市町村名"/>
      <sheetName val="地方公共団体コード"/>
      <sheetName val="農林業センサス集落コード"/>
    </sheetNames>
    <sheetDataSet>
      <sheetData sheetId="0"/>
      <sheetData sheetId="1"/>
      <sheetData sheetId="2"/>
      <sheetData sheetId="3"/>
      <sheetData sheetId="4"/>
      <sheetData sheetId="5"/>
      <sheetData sheetId="6"/>
      <sheetData sheetId="7"/>
      <sheetData sheetId="8"/>
      <sheetData sheetId="9"/>
      <sheetData sheetId="10"/>
      <sheetData sheetId="11">
        <row r="2">
          <cell r="A2" t="str">
            <v>北海道</v>
          </cell>
        </row>
        <row r="3">
          <cell r="A3" t="str">
            <v>青森県</v>
          </cell>
        </row>
        <row r="4">
          <cell r="A4" t="str">
            <v>岩手県</v>
          </cell>
        </row>
        <row r="5">
          <cell r="A5" t="str">
            <v>宮城県</v>
          </cell>
        </row>
        <row r="6">
          <cell r="A6" t="str">
            <v>秋田県</v>
          </cell>
        </row>
        <row r="7">
          <cell r="A7" t="str">
            <v>山形県</v>
          </cell>
        </row>
        <row r="8">
          <cell r="A8" t="str">
            <v>福島県</v>
          </cell>
        </row>
        <row r="9">
          <cell r="A9" t="str">
            <v>茨城県</v>
          </cell>
        </row>
        <row r="10">
          <cell r="A10" t="str">
            <v>栃木県</v>
          </cell>
        </row>
        <row r="11">
          <cell r="A11" t="str">
            <v>群馬県</v>
          </cell>
        </row>
        <row r="12">
          <cell r="A12" t="str">
            <v>埼玉県</v>
          </cell>
        </row>
        <row r="13">
          <cell r="A13" t="str">
            <v>千葉県</v>
          </cell>
        </row>
        <row r="14">
          <cell r="A14" t="str">
            <v>東京都</v>
          </cell>
        </row>
        <row r="15">
          <cell r="A15" t="str">
            <v>神奈川県</v>
          </cell>
        </row>
        <row r="16">
          <cell r="A16" t="str">
            <v>山梨県</v>
          </cell>
        </row>
        <row r="17">
          <cell r="A17" t="str">
            <v>長野県</v>
          </cell>
        </row>
        <row r="18">
          <cell r="A18" t="str">
            <v>静岡県</v>
          </cell>
        </row>
        <row r="19">
          <cell r="A19" t="str">
            <v>新潟県</v>
          </cell>
        </row>
        <row r="20">
          <cell r="A20" t="str">
            <v>富山県</v>
          </cell>
        </row>
        <row r="21">
          <cell r="A21" t="str">
            <v>石川県</v>
          </cell>
        </row>
        <row r="22">
          <cell r="A22" t="str">
            <v>福井県</v>
          </cell>
        </row>
        <row r="23">
          <cell r="A23" t="str">
            <v>岐阜県</v>
          </cell>
        </row>
        <row r="24">
          <cell r="A24" t="str">
            <v>愛知県</v>
          </cell>
        </row>
        <row r="25">
          <cell r="A25" t="str">
            <v>三重県</v>
          </cell>
        </row>
        <row r="26">
          <cell r="A26" t="str">
            <v>滋賀県</v>
          </cell>
        </row>
        <row r="27">
          <cell r="A27" t="str">
            <v>京都府</v>
          </cell>
        </row>
        <row r="28">
          <cell r="A28" t="str">
            <v>大阪府</v>
          </cell>
        </row>
        <row r="29">
          <cell r="A29" t="str">
            <v>兵庫県</v>
          </cell>
        </row>
        <row r="30">
          <cell r="A30" t="str">
            <v>奈良県</v>
          </cell>
        </row>
        <row r="31">
          <cell r="A31" t="str">
            <v>和歌山県</v>
          </cell>
        </row>
        <row r="32">
          <cell r="A32" t="str">
            <v>鳥取県</v>
          </cell>
        </row>
        <row r="33">
          <cell r="A33" t="str">
            <v>島根県</v>
          </cell>
        </row>
        <row r="34">
          <cell r="A34" t="str">
            <v>岡山県</v>
          </cell>
        </row>
        <row r="35">
          <cell r="A35" t="str">
            <v>広島県</v>
          </cell>
        </row>
        <row r="36">
          <cell r="A36" t="str">
            <v>山口県</v>
          </cell>
        </row>
        <row r="37">
          <cell r="A37" t="str">
            <v>徳島県</v>
          </cell>
        </row>
        <row r="38">
          <cell r="A38" t="str">
            <v>香川県</v>
          </cell>
        </row>
        <row r="39">
          <cell r="A39" t="str">
            <v>愛媛県</v>
          </cell>
        </row>
        <row r="40">
          <cell r="A40" t="str">
            <v>高知県</v>
          </cell>
        </row>
        <row r="41">
          <cell r="A41" t="str">
            <v>福岡県</v>
          </cell>
        </row>
        <row r="42">
          <cell r="A42" t="str">
            <v>佐賀県</v>
          </cell>
        </row>
        <row r="43">
          <cell r="A43" t="str">
            <v>長崎県</v>
          </cell>
        </row>
        <row r="44">
          <cell r="A44" t="str">
            <v>熊本県</v>
          </cell>
        </row>
        <row r="45">
          <cell r="A45" t="str">
            <v>大分県</v>
          </cell>
        </row>
        <row r="46">
          <cell r="A46" t="str">
            <v>宮崎県</v>
          </cell>
        </row>
        <row r="47">
          <cell r="A47" t="str">
            <v>鹿児島県</v>
          </cell>
        </row>
        <row r="48">
          <cell r="A48" t="str">
            <v>沖縄県</v>
          </cell>
        </row>
      </sheetData>
      <sheetData sheetId="12"/>
      <sheetData sheetId="13"/>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様式第1-2号"/>
      <sheetName val="【選択肢】"/>
    </sheetNames>
    <sheetDataSet>
      <sheetData sheetId="0"/>
      <sheetData sheetId="1">
        <row r="3">
          <cell r="B3" t="str">
            <v>○</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様式第1-2号"/>
      <sheetName val="【選択肢】"/>
    </sheetNames>
    <sheetDataSet>
      <sheetData sheetId="0"/>
      <sheetData sheetId="1">
        <row r="3">
          <cell r="B3" t="str">
            <v>○</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様式第1-3号"/>
      <sheetName val="活動計画書"/>
      <sheetName val="加算措置"/>
      <sheetName val="位置図"/>
      <sheetName val="構成員一覧"/>
      <sheetName val="【選択肢】"/>
    </sheetNames>
    <sheetDataSet>
      <sheetData sheetId="0"/>
      <sheetData sheetId="1"/>
      <sheetData sheetId="2"/>
      <sheetData sheetId="3"/>
      <sheetData sheetId="4"/>
      <sheetData sheetId="5">
        <row r="3">
          <cell r="D3" t="str">
            <v>生態系保全</v>
          </cell>
          <cell r="E3" t="str">
            <v>循環かんがいによる水質保全</v>
          </cell>
          <cell r="F3" t="str">
            <v>水路</v>
          </cell>
          <cell r="G3" t="str">
            <v>km</v>
          </cell>
        </row>
        <row r="4">
          <cell r="D4" t="str">
            <v>水質保全</v>
          </cell>
          <cell r="E4" t="str">
            <v>浄化水路による水質保全</v>
          </cell>
          <cell r="F4" t="str">
            <v>農道</v>
          </cell>
          <cell r="G4" t="str">
            <v>箇所</v>
          </cell>
        </row>
        <row r="5">
          <cell r="D5" t="str">
            <v>景観形成・生活環境保全</v>
          </cell>
          <cell r="E5" t="str">
            <v>地下水かん養</v>
          </cell>
          <cell r="F5" t="str">
            <v>ため池</v>
          </cell>
        </row>
        <row r="6">
          <cell r="D6" t="str">
            <v>水田貯留・地下水かん養</v>
          </cell>
          <cell r="E6" t="str">
            <v>持続的な水管理</v>
          </cell>
        </row>
        <row r="7">
          <cell r="D7" t="str">
            <v>資源循環</v>
          </cell>
          <cell r="E7" t="str">
            <v>土壌流出防止</v>
          </cell>
        </row>
        <row r="8">
          <cell r="E8" t="str">
            <v>生物多様性の回復</v>
          </cell>
        </row>
        <row r="9">
          <cell r="E9" t="str">
            <v>水環境の回復</v>
          </cell>
        </row>
        <row r="10">
          <cell r="E10" t="str">
            <v>持続的な畦畔管理</v>
          </cell>
        </row>
        <row r="11">
          <cell r="E11" t="str">
            <v>専門家の指導</v>
          </cell>
        </row>
        <row r="44">
          <cell r="Q44" t="str">
            <v>39 生物の生息状況の把握（生態系保全）</v>
          </cell>
        </row>
        <row r="45">
          <cell r="Q45" t="str">
            <v>40 外来種の駆除（生態系保全）</v>
          </cell>
        </row>
        <row r="46">
          <cell r="Q46" t="str">
            <v>41 その他（生態系保全）</v>
          </cell>
        </row>
        <row r="47">
          <cell r="Q47" t="str">
            <v>42 水質モニタリングの実施・記録管理（水質保全）</v>
          </cell>
        </row>
        <row r="48">
          <cell r="Q48" t="str">
            <v>43 畑からの土砂流出対策（水質保全）</v>
          </cell>
        </row>
        <row r="49">
          <cell r="Q49" t="str">
            <v>44 その他（水質保全）</v>
          </cell>
        </row>
        <row r="50">
          <cell r="Q50" t="str">
            <v>45 植栽等の景観形成活動（景観形成・生活環境保全）</v>
          </cell>
        </row>
        <row r="51">
          <cell r="Q51" t="str">
            <v>46 施設等の定期的な巡回点検・清掃（景観形成・生活環境保全）</v>
          </cell>
        </row>
        <row r="52">
          <cell r="Q52" t="str">
            <v>47 その他（景観形成・生活環境保全）</v>
          </cell>
        </row>
        <row r="53">
          <cell r="Q53" t="str">
            <v>48 水田の貯留機能向上活動（水田貯留機能増進・地下水かん養）</v>
          </cell>
        </row>
        <row r="54">
          <cell r="Q54" t="str">
            <v>49 地下水かん養活動、水源かん養林の保全（水田貯留機能増進・地下水かん養）</v>
          </cell>
        </row>
        <row r="55">
          <cell r="Q55" t="str">
            <v>50 地域資源の活用・資源循環活動（資源循環）</v>
          </cell>
        </row>
        <row r="57">
          <cell r="R57" t="str">
            <v>52　遊休農地の有効活用</v>
          </cell>
        </row>
        <row r="58">
          <cell r="R58" t="str">
            <v>53　農地周りの環境改善活動の強化</v>
          </cell>
        </row>
        <row r="59">
          <cell r="R59" t="str">
            <v>54　地域住民による直営施工</v>
          </cell>
        </row>
        <row r="60">
          <cell r="R60" t="str">
            <v>55　防災・減災力の強化</v>
          </cell>
        </row>
        <row r="61">
          <cell r="R61" t="str">
            <v>56　農村環境保全活動の幅広い展開</v>
          </cell>
        </row>
        <row r="62">
          <cell r="R62" t="str">
            <v>57　医療・福祉との連携</v>
          </cell>
        </row>
        <row r="63">
          <cell r="R63" t="str">
            <v>58　農村文化の伝承を通じた農村コミュニティの強化</v>
          </cell>
        </row>
        <row r="64">
          <cell r="R64" t="str">
            <v>59　都道府県、市町村が特に認める活動</v>
          </cell>
        </row>
        <row r="66">
          <cell r="S66" t="str">
            <v>61　水路の補修</v>
          </cell>
        </row>
        <row r="67">
          <cell r="S67" t="str">
            <v>62　水路の更新等</v>
          </cell>
        </row>
        <row r="68">
          <cell r="S68" t="str">
            <v>63　農道の補修</v>
          </cell>
        </row>
        <row r="69">
          <cell r="S69" t="str">
            <v>64　農道の更新等</v>
          </cell>
        </row>
        <row r="70">
          <cell r="S70" t="str">
            <v>65　ため池の補修</v>
          </cell>
        </row>
        <row r="71">
          <cell r="S71" t="str">
            <v>66　ため池（附帯施設）の更新等</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5.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6.xml" /><Relationship Id="rId3" Type="http://schemas.openxmlformats.org/officeDocument/2006/relationships/vmlDrawing" Target="../drawings/vmlDrawing3.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2.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3.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4.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3">
    <tabColor rgb="FF0070C0"/>
    <pageSetUpPr fitToPage="1"/>
  </sheetPr>
  <dimension ref="A1:IX42"/>
  <sheetViews>
    <sheetView showGridLines="0" tabSelected="1" view="pageBreakPreview" topLeftCell="A32" zoomScaleSheetLayoutView="100" workbookViewId="0">
      <selection activeCell="K30" sqref="K30"/>
    </sheetView>
  </sheetViews>
  <sheetFormatPr defaultColWidth="9" defaultRowHeight="17.399999999999999"/>
  <cols>
    <col min="1" max="2" width="2.75" style="1" customWidth="1"/>
    <col min="3" max="3" width="11" style="1" customWidth="1"/>
    <col min="4" max="4" width="17.625" style="1" customWidth="1"/>
    <col min="5" max="5" width="21.375" style="1" customWidth="1"/>
    <col min="6" max="6" width="14" style="1" customWidth="1"/>
    <col min="7" max="7" width="37.125" style="1" customWidth="1"/>
    <col min="8" max="8" width="2.625" style="1" customWidth="1"/>
    <col min="9" max="9" width="5.75" style="2" customWidth="1"/>
    <col min="10" max="258" width="9" style="2"/>
    <col min="259" max="16384" width="9" style="1"/>
  </cols>
  <sheetData>
    <row r="1" spans="1:258" s="1" customFormat="1" ht="43.5" customHeight="1">
      <c r="A1" s="3" t="s">
        <v>53</v>
      </c>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row>
    <row r="2" spans="1:258" ht="24" customHeight="1">
      <c r="A2" s="4" t="s">
        <v>111</v>
      </c>
      <c r="B2" s="4"/>
      <c r="C2" s="4"/>
      <c r="D2" s="37"/>
      <c r="E2" s="37"/>
      <c r="F2" s="37"/>
      <c r="G2" s="37"/>
      <c r="H2" s="37"/>
    </row>
    <row r="3" spans="1:258" ht="21" customHeight="1">
      <c r="B3" s="10" t="s">
        <v>112</v>
      </c>
      <c r="C3" s="33"/>
      <c r="D3" s="49" t="s">
        <v>830</v>
      </c>
      <c r="E3" s="64" t="s">
        <v>117</v>
      </c>
      <c r="F3" s="64"/>
      <c r="G3" s="83"/>
    </row>
    <row r="4" spans="1:258" ht="21" customHeight="1">
      <c r="B4" s="11" t="s">
        <v>78</v>
      </c>
      <c r="C4" s="34"/>
      <c r="D4" s="50" t="s">
        <v>831</v>
      </c>
      <c r="E4" s="65" t="s">
        <v>122</v>
      </c>
      <c r="F4" s="65"/>
      <c r="G4" s="84"/>
    </row>
    <row r="5" spans="1:258" ht="21" customHeight="1">
      <c r="B5" s="11" t="s">
        <v>750</v>
      </c>
      <c r="C5" s="34"/>
      <c r="D5" s="51" t="s">
        <v>403</v>
      </c>
      <c r="E5" s="51"/>
      <c r="F5" s="51"/>
      <c r="G5" s="85"/>
    </row>
    <row r="6" spans="1:258" ht="21" customHeight="1">
      <c r="B6" s="11" t="s">
        <v>115</v>
      </c>
      <c r="C6" s="34"/>
      <c r="D6" s="51" t="s">
        <v>832</v>
      </c>
      <c r="E6" s="5"/>
      <c r="F6" s="5"/>
      <c r="G6" s="86"/>
    </row>
    <row r="7" spans="1:258" ht="21" customHeight="1">
      <c r="B7" s="12" t="s">
        <v>150</v>
      </c>
      <c r="C7" s="35"/>
      <c r="D7" s="52" t="s">
        <v>833</v>
      </c>
      <c r="E7" s="52"/>
      <c r="F7" s="52"/>
      <c r="G7" s="87"/>
    </row>
    <row r="8" spans="1:258" ht="6.75" customHeight="1">
      <c r="A8" s="5"/>
      <c r="B8" s="5"/>
      <c r="C8" s="5"/>
      <c r="D8" s="5"/>
      <c r="E8" s="5"/>
      <c r="F8" s="5"/>
      <c r="G8" s="5"/>
    </row>
    <row r="9" spans="1:258" ht="24" customHeight="1">
      <c r="A9" s="6" t="s">
        <v>353</v>
      </c>
      <c r="B9" s="13"/>
      <c r="C9" s="13"/>
      <c r="D9" s="13"/>
      <c r="E9" s="13"/>
      <c r="F9" s="13"/>
      <c r="G9" s="13"/>
      <c r="H9" s="13"/>
      <c r="K9" s="2"/>
      <c r="L9" s="2"/>
      <c r="M9" s="2"/>
    </row>
    <row r="10" spans="1:258" ht="45.75" customHeight="1">
      <c r="A10" s="5"/>
      <c r="B10" s="14" t="s">
        <v>791</v>
      </c>
      <c r="C10" s="14"/>
      <c r="D10" s="14"/>
      <c r="E10" s="14"/>
      <c r="F10" s="14"/>
      <c r="G10" s="14"/>
      <c r="H10" s="5"/>
    </row>
    <row r="11" spans="1:258" s="1" customFormat="1" ht="21.75" customHeight="1">
      <c r="A11" s="7"/>
      <c r="B11" s="15" t="s">
        <v>754</v>
      </c>
      <c r="C11" s="36"/>
      <c r="D11" s="36"/>
      <c r="E11" s="36"/>
      <c r="F11" s="36"/>
      <c r="G11" s="36"/>
      <c r="H11" s="97"/>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row>
    <row r="12" spans="1:258" s="1" customFormat="1" ht="7.5" customHeight="1">
      <c r="A12" s="8"/>
      <c r="B12" s="16"/>
      <c r="C12" s="14"/>
      <c r="D12" s="14"/>
      <c r="E12" s="14"/>
      <c r="F12" s="14"/>
      <c r="G12" s="14"/>
    </row>
    <row r="13" spans="1:258" ht="23.25" customHeight="1">
      <c r="A13" s="5"/>
      <c r="B13" s="17" t="s">
        <v>727</v>
      </c>
      <c r="C13" s="17"/>
      <c r="D13" s="17"/>
      <c r="E13" s="17"/>
      <c r="F13" s="17"/>
      <c r="G13" s="17"/>
      <c r="H13" s="5"/>
    </row>
    <row r="14" spans="1:258" s="1" customFormat="1" ht="23.25" customHeight="1">
      <c r="B14" s="18" t="s">
        <v>655</v>
      </c>
      <c r="C14" s="18"/>
      <c r="D14" s="18"/>
      <c r="E14" s="18"/>
      <c r="F14" s="18"/>
      <c r="G14" s="18"/>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row>
    <row r="15" spans="1:258" ht="36" customHeight="1">
      <c r="A15" s="5"/>
      <c r="B15" s="19" t="s">
        <v>11</v>
      </c>
      <c r="C15" s="19"/>
      <c r="D15" s="19"/>
      <c r="E15" s="19"/>
      <c r="F15" s="19"/>
      <c r="G15" s="19"/>
      <c r="H15" s="98"/>
      <c r="I15" s="100"/>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row>
    <row r="16" spans="1:258" s="1" customFormat="1" ht="18.75" customHeight="1">
      <c r="B16" s="20" t="s">
        <v>535</v>
      </c>
      <c r="C16" s="20"/>
      <c r="D16" s="20"/>
      <c r="E16" s="20"/>
      <c r="F16" s="20"/>
      <c r="G16" s="20"/>
      <c r="H16" s="98"/>
      <c r="I16" s="100"/>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row>
    <row r="17" spans="1:258" ht="30" customHeight="1">
      <c r="A17" s="5"/>
      <c r="B17" s="14" t="s">
        <v>134</v>
      </c>
      <c r="C17" s="14"/>
      <c r="D17" s="14"/>
      <c r="E17" s="14"/>
      <c r="F17" s="14"/>
      <c r="G17" s="14"/>
      <c r="H17" s="98"/>
      <c r="I17" s="100"/>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c r="IX17" s="2"/>
    </row>
    <row r="18" spans="1:258" s="1" customFormat="1" ht="21" customHeight="1">
      <c r="B18" s="21" t="s">
        <v>587</v>
      </c>
      <c r="C18" s="21"/>
      <c r="D18" s="21"/>
      <c r="E18" s="21"/>
      <c r="F18" s="21"/>
      <c r="G18" s="21"/>
      <c r="H18" s="98"/>
      <c r="I18" s="100"/>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row>
    <row r="19" spans="1:258" s="1" customFormat="1" ht="9.75" customHeight="1">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row>
    <row r="20" spans="1:258" ht="23.25" customHeight="1">
      <c r="A20" s="4" t="s">
        <v>101</v>
      </c>
      <c r="B20" s="4"/>
      <c r="C20" s="37"/>
      <c r="D20" s="4"/>
      <c r="E20" s="4"/>
      <c r="F20" s="4"/>
      <c r="G20" s="4"/>
      <c r="H20" s="99"/>
      <c r="I20" s="100"/>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row>
    <row r="21" spans="1:258" ht="21.75" customHeight="1">
      <c r="A21" s="1" t="s">
        <v>81</v>
      </c>
    </row>
    <row r="22" spans="1:258" ht="21" customHeight="1">
      <c r="A22" s="5"/>
      <c r="B22" s="22" t="s">
        <v>751</v>
      </c>
      <c r="C22" s="38"/>
      <c r="D22" s="53" t="s">
        <v>255</v>
      </c>
      <c r="E22" s="38"/>
      <c r="F22" s="76" t="s">
        <v>806</v>
      </c>
      <c r="G22" s="88" t="s">
        <v>92</v>
      </c>
    </row>
    <row r="23" spans="1:258" s="1" customFormat="1" ht="30" customHeight="1">
      <c r="B23" s="23" t="s">
        <v>311</v>
      </c>
      <c r="C23" s="39"/>
      <c r="D23" s="54" t="s">
        <v>426</v>
      </c>
      <c r="E23" s="66"/>
      <c r="F23" s="77" t="s">
        <v>834</v>
      </c>
      <c r="G23" s="89" t="s">
        <v>809</v>
      </c>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row>
    <row r="24" spans="1:258" s="1" customFormat="1" ht="30" customHeight="1">
      <c r="B24" s="24"/>
      <c r="C24" s="40"/>
      <c r="D24" s="55"/>
      <c r="E24" s="67"/>
      <c r="F24" s="77" t="s">
        <v>834</v>
      </c>
      <c r="G24" s="89" t="s">
        <v>691</v>
      </c>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row>
    <row r="25" spans="1:258" s="1" customFormat="1" ht="48.75" customHeight="1">
      <c r="B25" s="25"/>
      <c r="C25" s="41" t="s">
        <v>816</v>
      </c>
      <c r="D25" s="56" t="s">
        <v>588</v>
      </c>
      <c r="E25" s="68"/>
      <c r="F25" s="77" t="s">
        <v>834</v>
      </c>
      <c r="G25" s="89" t="s">
        <v>149</v>
      </c>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row>
    <row r="26" spans="1:258" s="1" customFormat="1" ht="33" customHeight="1">
      <c r="B26" s="26"/>
      <c r="C26" s="42" t="s">
        <v>637</v>
      </c>
      <c r="D26" s="57" t="s">
        <v>804</v>
      </c>
      <c r="E26" s="69"/>
      <c r="F26" s="77" t="s">
        <v>834</v>
      </c>
      <c r="G26" s="90" t="s">
        <v>813</v>
      </c>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row>
    <row r="27" spans="1:258" ht="33" customHeight="1">
      <c r="A27" s="5"/>
      <c r="B27" s="26"/>
      <c r="C27" s="42" t="s">
        <v>805</v>
      </c>
      <c r="D27" s="57" t="s">
        <v>472</v>
      </c>
      <c r="E27" s="69"/>
      <c r="F27" s="77" t="s">
        <v>834</v>
      </c>
      <c r="G27" s="90" t="s">
        <v>94</v>
      </c>
    </row>
    <row r="28" spans="1:258" ht="33" customHeight="1">
      <c r="A28" s="9"/>
      <c r="B28" s="26"/>
      <c r="C28" s="43" t="s">
        <v>273</v>
      </c>
      <c r="D28" s="58" t="s">
        <v>676</v>
      </c>
      <c r="E28" s="70"/>
      <c r="F28" s="77" t="s">
        <v>834</v>
      </c>
      <c r="G28" s="90" t="s">
        <v>418</v>
      </c>
    </row>
    <row r="29" spans="1:258" s="1" customFormat="1" ht="33" customHeight="1">
      <c r="A29" s="9"/>
      <c r="B29" s="26"/>
      <c r="C29" s="43" t="s">
        <v>803</v>
      </c>
      <c r="D29" s="59" t="s">
        <v>568</v>
      </c>
      <c r="E29" s="71"/>
      <c r="F29" s="77" t="s">
        <v>834</v>
      </c>
      <c r="G29" s="91" t="s">
        <v>684</v>
      </c>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row>
    <row r="30" spans="1:258" ht="33" customHeight="1">
      <c r="A30" s="9"/>
      <c r="B30" s="26"/>
      <c r="C30" s="43" t="s">
        <v>572</v>
      </c>
      <c r="D30" s="59" t="s">
        <v>162</v>
      </c>
      <c r="E30" s="71"/>
      <c r="F30" s="77" t="s">
        <v>834</v>
      </c>
      <c r="G30" s="92" t="s">
        <v>228</v>
      </c>
    </row>
    <row r="31" spans="1:258" s="1" customFormat="1" ht="33" customHeight="1">
      <c r="A31" s="9"/>
      <c r="B31" s="26"/>
      <c r="C31" s="43" t="s">
        <v>799</v>
      </c>
      <c r="D31" s="59" t="s">
        <v>667</v>
      </c>
      <c r="E31" s="71"/>
      <c r="F31" s="78" t="s">
        <v>167</v>
      </c>
      <c r="G31" s="92" t="s">
        <v>135</v>
      </c>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row>
    <row r="32" spans="1:258" s="1" customFormat="1" ht="33" customHeight="1">
      <c r="A32" s="9"/>
      <c r="B32" s="26"/>
      <c r="C32" s="42" t="s">
        <v>534</v>
      </c>
      <c r="D32" s="59" t="s">
        <v>373</v>
      </c>
      <c r="E32" s="71"/>
      <c r="F32" s="78" t="s">
        <v>167</v>
      </c>
      <c r="G32" s="92" t="s">
        <v>673</v>
      </c>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row>
    <row r="33" spans="1:258" s="1" customFormat="1" ht="33" customHeight="1">
      <c r="A33" s="9"/>
      <c r="B33" s="26"/>
      <c r="C33" s="42" t="s">
        <v>807</v>
      </c>
      <c r="D33" s="59" t="s">
        <v>810</v>
      </c>
      <c r="E33" s="71"/>
      <c r="F33" s="78" t="s">
        <v>167</v>
      </c>
      <c r="G33" s="92" t="s">
        <v>565</v>
      </c>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row>
    <row r="34" spans="1:258" s="1" customFormat="1" ht="33" customHeight="1">
      <c r="A34" s="9"/>
      <c r="B34" s="27"/>
      <c r="C34" s="44" t="s">
        <v>808</v>
      </c>
      <c r="D34" s="60" t="s">
        <v>827</v>
      </c>
      <c r="E34" s="72"/>
      <c r="F34" s="79" t="s">
        <v>834</v>
      </c>
      <c r="G34" s="92" t="s">
        <v>814</v>
      </c>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row>
    <row r="35" spans="1:258" s="1" customFormat="1" ht="10.15" customHeight="1">
      <c r="A35" s="9"/>
      <c r="B35" s="28"/>
      <c r="C35" s="28"/>
      <c r="D35" s="28"/>
      <c r="E35" s="28"/>
      <c r="F35" s="28"/>
      <c r="G35" s="93"/>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row>
    <row r="36" spans="1:258" s="1" customFormat="1" ht="15.6" customHeight="1">
      <c r="A36" s="1" t="s">
        <v>794</v>
      </c>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row>
    <row r="37" spans="1:258" s="1" customFormat="1" ht="21" customHeight="1">
      <c r="B37" s="29" t="s">
        <v>586</v>
      </c>
      <c r="C37" s="45"/>
      <c r="D37" s="29" t="s">
        <v>255</v>
      </c>
      <c r="E37" s="45"/>
      <c r="F37" s="80" t="s">
        <v>806</v>
      </c>
      <c r="G37" s="94" t="s">
        <v>92</v>
      </c>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row>
    <row r="38" spans="1:258" s="1" customFormat="1" ht="34.5" customHeight="1">
      <c r="A38" s="9"/>
      <c r="B38" s="30"/>
      <c r="C38" s="46" t="s">
        <v>74</v>
      </c>
      <c r="D38" s="59" t="s">
        <v>77</v>
      </c>
      <c r="E38" s="71"/>
      <c r="F38" s="81" t="s">
        <v>834</v>
      </c>
      <c r="G38" s="95" t="s">
        <v>815</v>
      </c>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row>
    <row r="39" spans="1:258" s="1" customFormat="1" ht="30" customHeight="1">
      <c r="A39" s="9"/>
      <c r="B39" s="31"/>
      <c r="C39" s="47"/>
      <c r="D39" s="61" t="s">
        <v>812</v>
      </c>
      <c r="E39" s="73"/>
      <c r="F39" s="81" t="s">
        <v>538</v>
      </c>
      <c r="G39" s="96" t="s">
        <v>66</v>
      </c>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row>
    <row r="40" spans="1:258" s="1" customFormat="1" ht="30" customHeight="1">
      <c r="A40" s="9"/>
      <c r="B40" s="31"/>
      <c r="C40" s="47"/>
      <c r="D40" s="62"/>
      <c r="E40" s="74"/>
      <c r="F40" s="82" t="s">
        <v>835</v>
      </c>
      <c r="G40" s="96" t="s">
        <v>178</v>
      </c>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row>
    <row r="41" spans="1:258" s="1" customFormat="1" ht="30" customHeight="1">
      <c r="A41" s="9"/>
      <c r="B41" s="31"/>
      <c r="C41" s="47"/>
      <c r="D41" s="62"/>
      <c r="E41" s="74"/>
      <c r="F41" s="82" t="s">
        <v>752</v>
      </c>
      <c r="G41" s="96" t="s">
        <v>811</v>
      </c>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row>
    <row r="42" spans="1:258" s="1" customFormat="1" ht="30" customHeight="1">
      <c r="A42" s="9"/>
      <c r="B42" s="32"/>
      <c r="C42" s="48"/>
      <c r="D42" s="63"/>
      <c r="E42" s="75"/>
      <c r="F42" s="82" t="s">
        <v>424</v>
      </c>
      <c r="G42" s="96" t="s">
        <v>755</v>
      </c>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row>
  </sheetData>
  <mergeCells count="284">
    <mergeCell ref="E3:G3"/>
    <mergeCell ref="E4:G4"/>
    <mergeCell ref="D5:G5"/>
    <mergeCell ref="D7:G7"/>
    <mergeCell ref="K9:M9"/>
    <mergeCell ref="B10:G10"/>
    <mergeCell ref="B11:G11"/>
    <mergeCell ref="B13:G13"/>
    <mergeCell ref="B14:G14"/>
    <mergeCell ref="B15:G15"/>
    <mergeCell ref="J15:K15"/>
    <mergeCell ref="L15:N15"/>
    <mergeCell ref="O15:Q15"/>
    <mergeCell ref="R15:T15"/>
    <mergeCell ref="U15:W15"/>
    <mergeCell ref="X15:Z15"/>
    <mergeCell ref="AA15:AC15"/>
    <mergeCell ref="AD15:AF15"/>
    <mergeCell ref="AG15:AI15"/>
    <mergeCell ref="AJ15:AL15"/>
    <mergeCell ref="AM15:AO15"/>
    <mergeCell ref="AP15:AR15"/>
    <mergeCell ref="AS15:AU15"/>
    <mergeCell ref="AV15:AX15"/>
    <mergeCell ref="AY15:BA15"/>
    <mergeCell ref="BB15:BD15"/>
    <mergeCell ref="BE15:BG15"/>
    <mergeCell ref="BH15:BJ15"/>
    <mergeCell ref="BK15:BM15"/>
    <mergeCell ref="BN15:BP15"/>
    <mergeCell ref="BQ15:BS15"/>
    <mergeCell ref="BT15:BV15"/>
    <mergeCell ref="BW15:BY15"/>
    <mergeCell ref="BZ15:CB15"/>
    <mergeCell ref="CC15:CE15"/>
    <mergeCell ref="CF15:CH15"/>
    <mergeCell ref="CI15:CK15"/>
    <mergeCell ref="CL15:CN15"/>
    <mergeCell ref="CO15:CQ15"/>
    <mergeCell ref="CR15:CT15"/>
    <mergeCell ref="CU15:CW15"/>
    <mergeCell ref="CX15:CZ15"/>
    <mergeCell ref="DA15:DC15"/>
    <mergeCell ref="DD15:DF15"/>
    <mergeCell ref="DG15:DI15"/>
    <mergeCell ref="DJ15:DL15"/>
    <mergeCell ref="DM15:DO15"/>
    <mergeCell ref="DP15:DR15"/>
    <mergeCell ref="DS15:DU15"/>
    <mergeCell ref="DV15:DX15"/>
    <mergeCell ref="DY15:EA15"/>
    <mergeCell ref="EB15:ED15"/>
    <mergeCell ref="EE15:EG15"/>
    <mergeCell ref="EH15:EJ15"/>
    <mergeCell ref="EK15:EM15"/>
    <mergeCell ref="EN15:EP15"/>
    <mergeCell ref="EQ15:ES15"/>
    <mergeCell ref="ET15:EV15"/>
    <mergeCell ref="EW15:EY15"/>
    <mergeCell ref="EZ15:FB15"/>
    <mergeCell ref="FC15:FE15"/>
    <mergeCell ref="FF15:FH15"/>
    <mergeCell ref="FI15:FK15"/>
    <mergeCell ref="FL15:FN15"/>
    <mergeCell ref="FO15:FQ15"/>
    <mergeCell ref="FR15:FT15"/>
    <mergeCell ref="FU15:FW15"/>
    <mergeCell ref="FX15:FZ15"/>
    <mergeCell ref="GA15:GC15"/>
    <mergeCell ref="GD15:GF15"/>
    <mergeCell ref="GG15:GI15"/>
    <mergeCell ref="GJ15:GL15"/>
    <mergeCell ref="GM15:GO15"/>
    <mergeCell ref="GP15:GR15"/>
    <mergeCell ref="GS15:GU15"/>
    <mergeCell ref="GV15:GX15"/>
    <mergeCell ref="GY15:HA15"/>
    <mergeCell ref="HB15:HD15"/>
    <mergeCell ref="HE15:HG15"/>
    <mergeCell ref="HH15:HJ15"/>
    <mergeCell ref="HK15:HM15"/>
    <mergeCell ref="HN15:HP15"/>
    <mergeCell ref="HQ15:HS15"/>
    <mergeCell ref="HT15:HV15"/>
    <mergeCell ref="HW15:HY15"/>
    <mergeCell ref="HZ15:IB15"/>
    <mergeCell ref="IC15:IE15"/>
    <mergeCell ref="IF15:IH15"/>
    <mergeCell ref="II15:IK15"/>
    <mergeCell ref="IL15:IN15"/>
    <mergeCell ref="IO15:IQ15"/>
    <mergeCell ref="IR15:IT15"/>
    <mergeCell ref="IU15:IW15"/>
    <mergeCell ref="IX15"/>
    <mergeCell ref="B16:G16"/>
    <mergeCell ref="B17:G17"/>
    <mergeCell ref="J17:K17"/>
    <mergeCell ref="L17:N17"/>
    <mergeCell ref="O17:Q17"/>
    <mergeCell ref="R17:T17"/>
    <mergeCell ref="U17:W17"/>
    <mergeCell ref="X17:Z17"/>
    <mergeCell ref="AA17:AC17"/>
    <mergeCell ref="AD17:AF17"/>
    <mergeCell ref="AG17:AI17"/>
    <mergeCell ref="AJ17:AL17"/>
    <mergeCell ref="AM17:AO17"/>
    <mergeCell ref="AP17:AR17"/>
    <mergeCell ref="AS17:AU17"/>
    <mergeCell ref="AV17:AX17"/>
    <mergeCell ref="AY17:BA17"/>
    <mergeCell ref="BB17:BD17"/>
    <mergeCell ref="BE17:BG17"/>
    <mergeCell ref="BH17:BJ17"/>
    <mergeCell ref="BK17:BM17"/>
    <mergeCell ref="BN17:BP17"/>
    <mergeCell ref="BQ17:BS17"/>
    <mergeCell ref="BT17:BV17"/>
    <mergeCell ref="BW17:BY17"/>
    <mergeCell ref="BZ17:CB17"/>
    <mergeCell ref="CC17:CE17"/>
    <mergeCell ref="CF17:CH17"/>
    <mergeCell ref="CI17:CK17"/>
    <mergeCell ref="CL17:CN17"/>
    <mergeCell ref="CO17:CQ17"/>
    <mergeCell ref="CR17:CT17"/>
    <mergeCell ref="CU17:CW17"/>
    <mergeCell ref="CX17:CZ17"/>
    <mergeCell ref="DA17:DC17"/>
    <mergeCell ref="DD17:DF17"/>
    <mergeCell ref="DG17:DI17"/>
    <mergeCell ref="DJ17:DL17"/>
    <mergeCell ref="DM17:DO17"/>
    <mergeCell ref="DP17:DR17"/>
    <mergeCell ref="DS17:DU17"/>
    <mergeCell ref="DV17:DX17"/>
    <mergeCell ref="DY17:EA17"/>
    <mergeCell ref="EB17:ED17"/>
    <mergeCell ref="EE17:EG17"/>
    <mergeCell ref="EH17:EJ17"/>
    <mergeCell ref="EK17:EM17"/>
    <mergeCell ref="EN17:EP17"/>
    <mergeCell ref="EQ17:ES17"/>
    <mergeCell ref="ET17:EV17"/>
    <mergeCell ref="EW17:EY17"/>
    <mergeCell ref="EZ17:FB17"/>
    <mergeCell ref="FC17:FE17"/>
    <mergeCell ref="FF17:FH17"/>
    <mergeCell ref="FI17:FK17"/>
    <mergeCell ref="FL17:FN17"/>
    <mergeCell ref="FO17:FQ17"/>
    <mergeCell ref="FR17:FT17"/>
    <mergeCell ref="FU17:FW17"/>
    <mergeCell ref="FX17:FZ17"/>
    <mergeCell ref="GA17:GC17"/>
    <mergeCell ref="GD17:GF17"/>
    <mergeCell ref="GG17:GI17"/>
    <mergeCell ref="GJ17:GL17"/>
    <mergeCell ref="GM17:GO17"/>
    <mergeCell ref="GP17:GR17"/>
    <mergeCell ref="GS17:GU17"/>
    <mergeCell ref="GV17:GX17"/>
    <mergeCell ref="GY17:HA17"/>
    <mergeCell ref="HB17:HD17"/>
    <mergeCell ref="HE17:HG17"/>
    <mergeCell ref="HH17:HJ17"/>
    <mergeCell ref="HK17:HM17"/>
    <mergeCell ref="HN17:HP17"/>
    <mergeCell ref="HQ17:HS17"/>
    <mergeCell ref="HT17:HV17"/>
    <mergeCell ref="HW17:HY17"/>
    <mergeCell ref="HZ17:IB17"/>
    <mergeCell ref="IC17:IE17"/>
    <mergeCell ref="IF17:IH17"/>
    <mergeCell ref="II17:IK17"/>
    <mergeCell ref="IL17:IN17"/>
    <mergeCell ref="IO17:IQ17"/>
    <mergeCell ref="IR17:IT17"/>
    <mergeCell ref="IU17:IW17"/>
    <mergeCell ref="IX17"/>
    <mergeCell ref="B18:G18"/>
    <mergeCell ref="J20:K20"/>
    <mergeCell ref="L20:N20"/>
    <mergeCell ref="O20:Q20"/>
    <mergeCell ref="R20:T20"/>
    <mergeCell ref="U20:W20"/>
    <mergeCell ref="X20:Z20"/>
    <mergeCell ref="AA20:AC20"/>
    <mergeCell ref="AD20:AF20"/>
    <mergeCell ref="AG20:AI20"/>
    <mergeCell ref="AJ20:AL20"/>
    <mergeCell ref="AM20:AO20"/>
    <mergeCell ref="AP20:AR20"/>
    <mergeCell ref="AS20:AU20"/>
    <mergeCell ref="AV20:AX20"/>
    <mergeCell ref="AY20:BA20"/>
    <mergeCell ref="BB20:BD20"/>
    <mergeCell ref="BE20:BG20"/>
    <mergeCell ref="BH20:BJ20"/>
    <mergeCell ref="BK20:BM20"/>
    <mergeCell ref="BN20:BP20"/>
    <mergeCell ref="BQ20:BS20"/>
    <mergeCell ref="BT20:BV20"/>
    <mergeCell ref="BW20:BY20"/>
    <mergeCell ref="BZ20:CB20"/>
    <mergeCell ref="CC20:CE20"/>
    <mergeCell ref="CF20:CH20"/>
    <mergeCell ref="CI20:CK20"/>
    <mergeCell ref="CL20:CN20"/>
    <mergeCell ref="CO20:CQ20"/>
    <mergeCell ref="CR20:CT20"/>
    <mergeCell ref="CU20:CW20"/>
    <mergeCell ref="CX20:CZ20"/>
    <mergeCell ref="DA20:DC20"/>
    <mergeCell ref="DD20:DF20"/>
    <mergeCell ref="DG20:DI20"/>
    <mergeCell ref="DJ20:DL20"/>
    <mergeCell ref="DM20:DO20"/>
    <mergeCell ref="DP20:DR20"/>
    <mergeCell ref="DS20:DU20"/>
    <mergeCell ref="DV20:DX20"/>
    <mergeCell ref="DY20:EA20"/>
    <mergeCell ref="EB20:ED20"/>
    <mergeCell ref="EE20:EG20"/>
    <mergeCell ref="EH20:EJ20"/>
    <mergeCell ref="EK20:EM20"/>
    <mergeCell ref="EN20:EP20"/>
    <mergeCell ref="EQ20:ES20"/>
    <mergeCell ref="ET20:EV20"/>
    <mergeCell ref="EW20:EY20"/>
    <mergeCell ref="EZ20:FB20"/>
    <mergeCell ref="FC20:FE20"/>
    <mergeCell ref="FF20:FH20"/>
    <mergeCell ref="FI20:FK20"/>
    <mergeCell ref="FL20:FN20"/>
    <mergeCell ref="FO20:FQ20"/>
    <mergeCell ref="FR20:FT20"/>
    <mergeCell ref="FU20:FW20"/>
    <mergeCell ref="FX20:FZ20"/>
    <mergeCell ref="GA20:GC20"/>
    <mergeCell ref="GD20:GF20"/>
    <mergeCell ref="GG20:GI20"/>
    <mergeCell ref="GJ20:GL20"/>
    <mergeCell ref="GM20:GO20"/>
    <mergeCell ref="GP20:GR20"/>
    <mergeCell ref="GS20:GU20"/>
    <mergeCell ref="GV20:GX20"/>
    <mergeCell ref="GY20:HA20"/>
    <mergeCell ref="HB20:HD20"/>
    <mergeCell ref="HE20:HG20"/>
    <mergeCell ref="HH20:HJ20"/>
    <mergeCell ref="HK20:HM20"/>
    <mergeCell ref="HN20:HP20"/>
    <mergeCell ref="HQ20:HS20"/>
    <mergeCell ref="HT20:HV20"/>
    <mergeCell ref="HW20:HY20"/>
    <mergeCell ref="HZ20:IB20"/>
    <mergeCell ref="IC20:IE20"/>
    <mergeCell ref="IF20:IH20"/>
    <mergeCell ref="II20:IK20"/>
    <mergeCell ref="IL20:IN20"/>
    <mergeCell ref="IO20:IQ20"/>
    <mergeCell ref="IR20:IT20"/>
    <mergeCell ref="IU20:IW20"/>
    <mergeCell ref="IX20"/>
    <mergeCell ref="B22:C22"/>
    <mergeCell ref="D22:E22"/>
    <mergeCell ref="D25:E25"/>
    <mergeCell ref="D26:E26"/>
    <mergeCell ref="D27:E27"/>
    <mergeCell ref="D28:E28"/>
    <mergeCell ref="D29:E29"/>
    <mergeCell ref="D30:E30"/>
    <mergeCell ref="D31:E31"/>
    <mergeCell ref="D32:E32"/>
    <mergeCell ref="D33:E33"/>
    <mergeCell ref="D34:E34"/>
    <mergeCell ref="B37:C37"/>
    <mergeCell ref="D37:E37"/>
    <mergeCell ref="D38:E38"/>
    <mergeCell ref="B23:C24"/>
    <mergeCell ref="D23:E24"/>
    <mergeCell ref="C38:C42"/>
    <mergeCell ref="D39:E42"/>
  </mergeCells>
  <phoneticPr fontId="7"/>
  <hyperlinks>
    <hyperlink ref="G23" location="参４_申請!A1"/>
    <hyperlink ref="G24" location="参４_申請_事業計画!A1"/>
    <hyperlink ref="G25" location="別紙１①!A1"/>
    <hyperlink ref="G26" location="別紙１②!A1"/>
    <hyperlink ref="G27" location="別紙１③!A1"/>
    <hyperlink ref="G29" location="別紙２①!A1"/>
    <hyperlink ref="G30" location="別紙３!A1"/>
    <hyperlink ref="G31" location="別紙４!A1"/>
    <hyperlink ref="G32" location="別紙７!A1"/>
    <hyperlink ref="G33" location="'別紙７（別添）'!A1"/>
    <hyperlink ref="G38" location="別紙２①!A1"/>
    <hyperlink ref="G39" location="'別紙２②（ネットワーク化活動計画）'!A1"/>
    <hyperlink ref="G40" location="'別紙２③（ネットワーク化）'!Print_Area"/>
    <hyperlink ref="G41" location="'別紙２④（統合）'!A1"/>
    <hyperlink ref="G42" location="'別紙２⑤（多様な組織等の参画）'!A1"/>
    <hyperlink ref="G34" location="別紙８!A1"/>
    <hyperlink ref="G28" location="'別紙１④'!A1"/>
  </hyperlinks>
  <pageMargins left="0.70866141732283472" right="0.70866141732283472" top="0.39370078740157477" bottom="0.39370078740157477" header="0.31496062992125984" footer="0.31496062992125984"/>
  <pageSetup paperSize="9" scale="76" fitToWidth="1" fitToHeight="1" orientation="portrait" usePrinterDefaults="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10">
    <tabColor rgb="FFCCFFCC"/>
  </sheetPr>
  <dimension ref="A1:AY33"/>
  <sheetViews>
    <sheetView showGridLines="0" view="pageBreakPreview" zoomScale="90" zoomScaleNormal="80" zoomScaleSheetLayoutView="90" workbookViewId="0"/>
  </sheetViews>
  <sheetFormatPr defaultRowHeight="13.2"/>
  <cols>
    <col min="1" max="53" width="2.875" customWidth="1"/>
  </cols>
  <sheetData>
    <row r="1" spans="1:47" s="1014" customFormat="1" ht="18" customHeight="1">
      <c r="A1" s="1040"/>
      <c r="B1" s="1040"/>
      <c r="C1" s="1040"/>
      <c r="D1" s="1040"/>
      <c r="E1" s="1040"/>
      <c r="F1" s="1040"/>
      <c r="G1" s="1040"/>
      <c r="H1" s="1040"/>
      <c r="I1" s="1040"/>
      <c r="J1" s="1040"/>
      <c r="K1" s="1040"/>
      <c r="L1" s="1040"/>
      <c r="M1" s="1040"/>
      <c r="N1" s="1040"/>
      <c r="O1" s="1040"/>
      <c r="P1" s="1040"/>
      <c r="Q1" s="1040"/>
      <c r="R1" s="1040"/>
      <c r="S1" s="1040"/>
      <c r="T1" s="1040"/>
      <c r="U1" s="1040"/>
      <c r="V1" s="1040"/>
      <c r="W1" s="1040"/>
      <c r="X1" s="1040"/>
      <c r="Y1" s="1040"/>
      <c r="Z1" s="1040"/>
      <c r="AA1" s="1040"/>
      <c r="AB1" s="1040"/>
      <c r="AC1" s="1040"/>
      <c r="AD1" s="1040"/>
      <c r="AE1" s="1040"/>
      <c r="AF1" s="1040"/>
      <c r="AG1" s="1040"/>
      <c r="AH1" s="1040"/>
      <c r="AI1" s="1040"/>
      <c r="AJ1" s="1040"/>
      <c r="AK1" s="1040"/>
      <c r="AL1" s="1040"/>
      <c r="AM1" s="1040"/>
      <c r="AN1" s="1040"/>
      <c r="AO1" s="1040"/>
      <c r="AP1" s="1040"/>
      <c r="AQ1" s="1040"/>
      <c r="AR1" s="1040"/>
      <c r="AS1" s="1040"/>
      <c r="AT1" s="1114" t="s">
        <v>363</v>
      </c>
      <c r="AU1" s="1119"/>
    </row>
    <row r="2" spans="1:47" s="1014" customFormat="1" ht="21.95" customHeight="1">
      <c r="A2" s="1041" t="s">
        <v>142</v>
      </c>
      <c r="B2" s="1040"/>
      <c r="C2" s="1049">
        <v>7</v>
      </c>
      <c r="D2" s="1041" t="s">
        <v>331</v>
      </c>
      <c r="E2" s="1040"/>
      <c r="F2" s="1040"/>
      <c r="G2" s="1040"/>
      <c r="H2" s="1040"/>
      <c r="I2" s="1040"/>
      <c r="J2" s="1040"/>
      <c r="K2" s="1040"/>
      <c r="L2" s="1040"/>
      <c r="M2" s="1040"/>
      <c r="N2" s="1040"/>
      <c r="O2" s="1040"/>
      <c r="P2" s="1040"/>
      <c r="Q2" s="1040"/>
      <c r="R2" s="1040"/>
      <c r="S2" s="1040"/>
      <c r="T2" s="1040"/>
      <c r="U2" s="1040"/>
      <c r="V2" s="1040"/>
      <c r="W2" s="1040"/>
      <c r="X2" s="1040"/>
      <c r="Y2" s="1040"/>
      <c r="Z2" s="1040"/>
      <c r="AA2" s="1040"/>
      <c r="AB2" s="1040"/>
      <c r="AC2" s="1040"/>
      <c r="AD2" s="1040"/>
      <c r="AE2" s="1040"/>
      <c r="AF2" s="1040"/>
      <c r="AG2" s="1040"/>
      <c r="AH2" s="1040"/>
      <c r="AI2" s="1040"/>
      <c r="AJ2" s="1040"/>
      <c r="AK2" s="1040"/>
      <c r="AL2" s="1040"/>
      <c r="AM2" s="1040"/>
      <c r="AN2" s="1040"/>
      <c r="AO2" s="1040"/>
      <c r="AP2" s="1040"/>
      <c r="AQ2" s="1040"/>
      <c r="AR2" s="1040"/>
      <c r="AS2" s="1040"/>
      <c r="AT2" s="1040"/>
      <c r="AU2" s="1119"/>
    </row>
    <row r="3" spans="1:47" s="1014" customFormat="1" ht="36" customHeight="1">
      <c r="A3" s="454" t="s">
        <v>416</v>
      </c>
      <c r="B3" s="1045"/>
      <c r="C3" s="1045"/>
      <c r="D3" s="1054" t="s">
        <v>593</v>
      </c>
      <c r="E3" s="1055"/>
      <c r="F3" s="1055"/>
      <c r="G3" s="1055"/>
      <c r="H3" s="1055"/>
      <c r="I3" s="1055"/>
      <c r="J3" s="1055"/>
      <c r="K3" s="1055"/>
      <c r="L3" s="454" t="s">
        <v>432</v>
      </c>
      <c r="M3" s="1045"/>
      <c r="N3" s="1045"/>
      <c r="O3" s="1089" t="str">
        <f>はじめに!D3</f>
        <v>島根県</v>
      </c>
      <c r="P3" s="1089"/>
      <c r="Q3" s="1089"/>
      <c r="R3" s="1089"/>
      <c r="S3" s="1089"/>
      <c r="T3" s="1089"/>
      <c r="U3" s="1045" t="s">
        <v>433</v>
      </c>
      <c r="V3" s="1045"/>
      <c r="W3" s="1045"/>
      <c r="X3" s="1045"/>
      <c r="Y3" s="1045"/>
      <c r="Z3" s="1053" t="s">
        <v>839</v>
      </c>
      <c r="AA3" s="1053"/>
      <c r="AB3" s="1053"/>
      <c r="AC3" s="1053"/>
      <c r="AD3" s="1053"/>
      <c r="AE3" s="1053"/>
      <c r="AF3" s="1053"/>
      <c r="AG3" s="1053"/>
      <c r="AH3" s="1053"/>
      <c r="AI3" s="1053"/>
      <c r="AJ3" s="1045" t="s">
        <v>211</v>
      </c>
      <c r="AK3" s="1045"/>
      <c r="AL3" s="1045"/>
      <c r="AM3" s="1045"/>
      <c r="AN3" s="1055" t="s">
        <v>161</v>
      </c>
      <c r="AO3" s="1055"/>
      <c r="AP3" s="1055"/>
      <c r="AQ3" s="1055"/>
      <c r="AR3" s="1055"/>
      <c r="AS3" s="1055"/>
      <c r="AT3" s="1055"/>
    </row>
    <row r="4" spans="1:47" s="1014" customFormat="1" ht="18" customHeight="1">
      <c r="A4" s="1042" t="s">
        <v>45</v>
      </c>
      <c r="B4" s="1046"/>
      <c r="C4" s="1050"/>
      <c r="D4" s="1050"/>
      <c r="E4" s="1050"/>
      <c r="F4" s="340" t="s">
        <v>434</v>
      </c>
      <c r="G4" s="340"/>
      <c r="H4" s="350"/>
      <c r="I4" s="1062" t="s">
        <v>435</v>
      </c>
      <c r="J4" s="1072"/>
      <c r="K4" s="1072"/>
      <c r="L4" s="1072"/>
      <c r="M4" s="1072"/>
      <c r="N4" s="1072"/>
      <c r="O4" s="1072"/>
      <c r="P4" s="1072"/>
      <c r="Q4" s="1072"/>
      <c r="R4" s="1072"/>
      <c r="S4" s="1072"/>
      <c r="T4" s="1072"/>
      <c r="U4" s="1072"/>
      <c r="V4" s="1091"/>
      <c r="W4" s="1095" t="s">
        <v>436</v>
      </c>
      <c r="X4" s="1095"/>
      <c r="Y4" s="1095"/>
      <c r="Z4" s="1095"/>
      <c r="AA4" s="1095"/>
      <c r="AB4" s="1095"/>
      <c r="AC4" s="1095"/>
      <c r="AD4" s="1095"/>
      <c r="AE4" s="1095"/>
      <c r="AF4" s="1095"/>
      <c r="AG4" s="1095"/>
      <c r="AH4" s="1095"/>
      <c r="AI4" s="1095"/>
      <c r="AJ4" s="1095"/>
      <c r="AK4" s="1095"/>
      <c r="AL4" s="1095"/>
      <c r="AM4" s="1095"/>
      <c r="AN4" s="1095"/>
      <c r="AO4" s="1095"/>
      <c r="AP4" s="1095"/>
      <c r="AQ4" s="1095"/>
      <c r="AR4" s="1095"/>
      <c r="AS4" s="1095"/>
      <c r="AT4" s="1095"/>
      <c r="AU4" s="1038"/>
    </row>
    <row r="5" spans="1:47" s="1014" customFormat="1" ht="18" customHeight="1">
      <c r="A5" s="1043"/>
      <c r="B5" s="1047"/>
      <c r="C5" s="1051"/>
      <c r="D5" s="1051"/>
      <c r="E5" s="1051"/>
      <c r="F5" s="386"/>
      <c r="G5" s="386"/>
      <c r="H5" s="1058"/>
      <c r="I5" s="1063" t="s">
        <v>175</v>
      </c>
      <c r="J5" s="1073"/>
      <c r="K5" s="1073"/>
      <c r="L5" s="1073"/>
      <c r="M5" s="1073"/>
      <c r="N5" s="1073"/>
      <c r="O5" s="1073"/>
      <c r="P5" s="1073"/>
      <c r="Q5" s="1073"/>
      <c r="R5" s="1073"/>
      <c r="S5" s="1073"/>
      <c r="T5" s="1073"/>
      <c r="U5" s="1073"/>
      <c r="V5" s="1092"/>
      <c r="W5" s="1095"/>
      <c r="X5" s="1095"/>
      <c r="Y5" s="1095"/>
      <c r="Z5" s="1095"/>
      <c r="AA5" s="1095"/>
      <c r="AB5" s="1095"/>
      <c r="AC5" s="1095"/>
      <c r="AD5" s="1095"/>
      <c r="AE5" s="1095"/>
      <c r="AF5" s="1095"/>
      <c r="AG5" s="1095"/>
      <c r="AH5" s="1095"/>
      <c r="AI5" s="1095"/>
      <c r="AJ5" s="1095"/>
      <c r="AK5" s="1095"/>
      <c r="AL5" s="1095"/>
      <c r="AM5" s="1095"/>
      <c r="AN5" s="1095"/>
      <c r="AO5" s="1095"/>
      <c r="AP5" s="1095"/>
      <c r="AQ5" s="1095"/>
      <c r="AR5" s="1095"/>
      <c r="AS5" s="1095"/>
      <c r="AT5" s="1095"/>
      <c r="AU5" s="1038"/>
    </row>
    <row r="6" spans="1:47" s="1014" customFormat="1" ht="18" customHeight="1">
      <c r="A6" s="1043"/>
      <c r="B6" s="1047"/>
      <c r="C6" s="1051"/>
      <c r="D6" s="1051"/>
      <c r="E6" s="1051"/>
      <c r="F6" s="165"/>
      <c r="G6" s="165"/>
      <c r="H6" s="1059"/>
      <c r="I6" s="1064"/>
      <c r="J6" s="114"/>
      <c r="K6" s="114"/>
      <c r="L6" s="1021" t="s">
        <v>402</v>
      </c>
      <c r="M6" s="340"/>
      <c r="N6" s="340"/>
      <c r="O6" s="340"/>
      <c r="P6" s="340"/>
      <c r="Q6" s="340"/>
      <c r="R6" s="340"/>
      <c r="S6" s="340"/>
      <c r="T6" s="340"/>
      <c r="U6" s="340"/>
      <c r="V6" s="350"/>
      <c r="W6" s="1096" t="s">
        <v>369</v>
      </c>
      <c r="X6" s="1103"/>
      <c r="Y6" s="1103"/>
      <c r="Z6" s="1103"/>
      <c r="AA6" s="1103"/>
      <c r="AB6" s="1103"/>
      <c r="AC6" s="1103"/>
      <c r="AD6" s="1103"/>
      <c r="AE6" s="1103"/>
      <c r="AF6" s="1103"/>
      <c r="AG6" s="1103"/>
      <c r="AH6" s="1103"/>
      <c r="AI6" s="1103"/>
      <c r="AJ6" s="1103"/>
      <c r="AK6" s="1103"/>
      <c r="AL6" s="1103"/>
      <c r="AM6" s="1103"/>
      <c r="AN6" s="1110"/>
      <c r="AO6" s="1112" t="s">
        <v>369</v>
      </c>
      <c r="AP6" s="1112"/>
      <c r="AQ6" s="1112"/>
      <c r="AR6" s="1112"/>
      <c r="AS6" s="1112"/>
      <c r="AT6" s="1112"/>
      <c r="AU6" s="1038"/>
    </row>
    <row r="7" spans="1:47" s="1014" customFormat="1" ht="18" customHeight="1">
      <c r="A7" s="1043"/>
      <c r="B7" s="1047"/>
      <c r="C7" s="165"/>
      <c r="D7" s="165"/>
      <c r="E7" s="165"/>
      <c r="F7" s="1056"/>
      <c r="G7" s="1056"/>
      <c r="H7" s="1060"/>
      <c r="I7" s="1064"/>
      <c r="J7" s="114"/>
      <c r="K7" s="114"/>
      <c r="L7" s="1087"/>
      <c r="M7" s="386"/>
      <c r="N7" s="386"/>
      <c r="O7" s="386"/>
      <c r="P7" s="1063" t="s">
        <v>437</v>
      </c>
      <c r="Q7" s="1073"/>
      <c r="R7" s="1073"/>
      <c r="S7" s="1073"/>
      <c r="T7" s="1073"/>
      <c r="U7" s="1073"/>
      <c r="V7" s="1092"/>
      <c r="W7" s="1097"/>
      <c r="X7" s="1104"/>
      <c r="Y7" s="1104"/>
      <c r="Z7" s="1104"/>
      <c r="AA7" s="1104"/>
      <c r="AB7" s="1104"/>
      <c r="AC7" s="1104"/>
      <c r="AD7" s="1104"/>
      <c r="AE7" s="1104"/>
      <c r="AF7" s="1104"/>
      <c r="AG7" s="1104"/>
      <c r="AH7" s="1104"/>
      <c r="AI7" s="1104"/>
      <c r="AJ7" s="1104"/>
      <c r="AK7" s="1104"/>
      <c r="AL7" s="1104"/>
      <c r="AM7" s="1104"/>
      <c r="AN7" s="1111"/>
      <c r="AO7" s="1112"/>
      <c r="AP7" s="1112"/>
      <c r="AQ7" s="1112"/>
      <c r="AR7" s="1112"/>
      <c r="AS7" s="1112"/>
      <c r="AT7" s="1112"/>
      <c r="AU7" s="1038"/>
    </row>
    <row r="8" spans="1:47" s="1014" customFormat="1" ht="18" customHeight="1">
      <c r="A8" s="1043"/>
      <c r="B8" s="1047"/>
      <c r="C8" s="386" t="s">
        <v>434</v>
      </c>
      <c r="D8" s="386"/>
      <c r="E8" s="386"/>
      <c r="F8" s="1056"/>
      <c r="G8" s="1056"/>
      <c r="H8" s="1060"/>
      <c r="I8" s="1064"/>
      <c r="J8" s="114"/>
      <c r="K8" s="114"/>
      <c r="L8" s="1087"/>
      <c r="M8" s="386"/>
      <c r="N8" s="386"/>
      <c r="O8" s="386"/>
      <c r="P8" s="1090"/>
      <c r="Q8" s="114"/>
      <c r="R8" s="114"/>
      <c r="S8" s="114"/>
      <c r="T8" s="114"/>
      <c r="U8" s="114"/>
      <c r="V8" s="1093"/>
      <c r="W8" s="1095" t="s">
        <v>440</v>
      </c>
      <c r="X8" s="1095"/>
      <c r="Y8" s="1095" t="s">
        <v>107</v>
      </c>
      <c r="Z8" s="1095"/>
      <c r="AA8" s="1095" t="s">
        <v>443</v>
      </c>
      <c r="AB8" s="1095"/>
      <c r="AC8" s="1095" t="s">
        <v>17</v>
      </c>
      <c r="AD8" s="1095"/>
      <c r="AE8" s="1095" t="s">
        <v>444</v>
      </c>
      <c r="AF8" s="1095"/>
      <c r="AG8" s="1095" t="s">
        <v>445</v>
      </c>
      <c r="AH8" s="1095"/>
      <c r="AI8" s="1095" t="s">
        <v>56</v>
      </c>
      <c r="AJ8" s="1095"/>
      <c r="AK8" s="1095" t="s">
        <v>446</v>
      </c>
      <c r="AL8" s="1095"/>
      <c r="AM8" s="1095" t="s">
        <v>447</v>
      </c>
      <c r="AN8" s="1095"/>
      <c r="AO8" s="1095" t="s">
        <v>267</v>
      </c>
      <c r="AP8" s="1095"/>
      <c r="AQ8" s="1095" t="s">
        <v>449</v>
      </c>
      <c r="AR8" s="1095"/>
      <c r="AS8" s="1095" t="s">
        <v>185</v>
      </c>
      <c r="AT8" s="1095"/>
      <c r="AU8" s="1038"/>
    </row>
    <row r="9" spans="1:47" s="1014" customFormat="1" ht="18" customHeight="1">
      <c r="A9" s="1043"/>
      <c r="B9" s="1047"/>
      <c r="C9" s="330"/>
      <c r="D9" s="330"/>
      <c r="E9" s="330"/>
      <c r="F9" s="1057"/>
      <c r="G9" s="1057"/>
      <c r="H9" s="1061"/>
      <c r="I9" s="1065"/>
      <c r="J9" s="1074"/>
      <c r="K9" s="1074"/>
      <c r="L9" s="1088"/>
      <c r="M9" s="330"/>
      <c r="N9" s="330"/>
      <c r="O9" s="330"/>
      <c r="P9" s="1065"/>
      <c r="Q9" s="1074"/>
      <c r="R9" s="1074"/>
      <c r="S9" s="1074"/>
      <c r="T9" s="1074"/>
      <c r="U9" s="1074"/>
      <c r="V9" s="1094"/>
      <c r="W9" s="1095"/>
      <c r="X9" s="1095"/>
      <c r="Y9" s="1095"/>
      <c r="Z9" s="1095"/>
      <c r="AA9" s="1095"/>
      <c r="AB9" s="1095"/>
      <c r="AC9" s="1095"/>
      <c r="AD9" s="1095"/>
      <c r="AE9" s="1095"/>
      <c r="AF9" s="1095"/>
      <c r="AG9" s="1095"/>
      <c r="AH9" s="1095"/>
      <c r="AI9" s="1095"/>
      <c r="AJ9" s="1095"/>
      <c r="AK9" s="1095"/>
      <c r="AL9" s="1095"/>
      <c r="AM9" s="1095"/>
      <c r="AN9" s="1095"/>
      <c r="AO9" s="1095"/>
      <c r="AP9" s="1095"/>
      <c r="AQ9" s="1095"/>
      <c r="AR9" s="1095"/>
      <c r="AS9" s="1095"/>
      <c r="AT9" s="1095"/>
      <c r="AU9" s="1038"/>
    </row>
    <row r="10" spans="1:47" s="1014" customFormat="1" ht="18" customHeight="1">
      <c r="A10" s="1043"/>
      <c r="B10" s="1047"/>
      <c r="C10" s="1052" t="s">
        <v>749</v>
      </c>
      <c r="D10" s="1052"/>
      <c r="E10" s="1052"/>
      <c r="F10" s="1052"/>
      <c r="G10" s="1052"/>
      <c r="H10" s="1052"/>
      <c r="I10" s="1066" t="s">
        <v>844</v>
      </c>
      <c r="J10" s="1075"/>
      <c r="K10" s="1081"/>
      <c r="L10" s="1066" t="s">
        <v>844</v>
      </c>
      <c r="M10" s="1075"/>
      <c r="N10" s="1075"/>
      <c r="O10" s="1081"/>
      <c r="P10" s="1066" t="s">
        <v>386</v>
      </c>
      <c r="Q10" s="1075"/>
      <c r="R10" s="1075"/>
      <c r="S10" s="1075"/>
      <c r="T10" s="1075"/>
      <c r="U10" s="1075"/>
      <c r="V10" s="1081"/>
      <c r="W10" s="1098"/>
      <c r="X10" s="1105" t="s">
        <v>840</v>
      </c>
      <c r="Y10" s="1109"/>
      <c r="Z10" s="1109"/>
      <c r="AA10" s="1109"/>
      <c r="AB10" s="1109"/>
      <c r="AC10" s="1109"/>
      <c r="AD10" s="1109"/>
      <c r="AE10" s="1109"/>
      <c r="AF10" s="1109"/>
      <c r="AG10" s="1109"/>
      <c r="AH10" s="1109"/>
      <c r="AI10" s="1109"/>
      <c r="AJ10" s="1109"/>
      <c r="AK10" s="1109"/>
      <c r="AL10" s="1109"/>
      <c r="AM10" s="1109" t="s">
        <v>841</v>
      </c>
      <c r="AN10" s="1109"/>
      <c r="AO10" s="1109"/>
      <c r="AP10" s="1109"/>
      <c r="AQ10" s="1113"/>
      <c r="AR10" s="1113"/>
      <c r="AS10" s="1113"/>
      <c r="AT10" s="1115"/>
      <c r="AU10" s="1119"/>
    </row>
    <row r="11" spans="1:47" s="1014" customFormat="1" ht="18" customHeight="1">
      <c r="A11" s="1043"/>
      <c r="B11" s="1047"/>
      <c r="C11" s="1052"/>
      <c r="D11" s="1052"/>
      <c r="E11" s="1052"/>
      <c r="F11" s="1052"/>
      <c r="G11" s="1052"/>
      <c r="H11" s="1052"/>
      <c r="I11" s="1067"/>
      <c r="J11" s="1076"/>
      <c r="K11" s="1082"/>
      <c r="L11" s="1067"/>
      <c r="M11" s="1076"/>
      <c r="N11" s="1076"/>
      <c r="O11" s="1082"/>
      <c r="P11" s="1067"/>
      <c r="Q11" s="1076"/>
      <c r="R11" s="1076"/>
      <c r="S11" s="1076"/>
      <c r="T11" s="1076"/>
      <c r="U11" s="1076"/>
      <c r="V11" s="1082"/>
      <c r="W11" s="1099"/>
      <c r="X11" s="1105"/>
      <c r="Y11" s="1105"/>
      <c r="Z11" s="1105"/>
      <c r="AA11" s="1105"/>
      <c r="AB11" s="1105"/>
      <c r="AC11" s="1105"/>
      <c r="AD11" s="1105"/>
      <c r="AE11" s="1105"/>
      <c r="AF11" s="1105"/>
      <c r="AG11" s="1105"/>
      <c r="AH11" s="1105"/>
      <c r="AI11" s="1105"/>
      <c r="AJ11" s="1105"/>
      <c r="AK11" s="1105"/>
      <c r="AL11" s="1105"/>
      <c r="AM11" s="1105"/>
      <c r="AN11" s="1105"/>
      <c r="AO11" s="1105"/>
      <c r="AP11" s="1105"/>
      <c r="AQ11" s="1106"/>
      <c r="AR11" s="1106"/>
      <c r="AS11" s="1106"/>
      <c r="AT11" s="1116"/>
      <c r="AU11" s="1038"/>
    </row>
    <row r="12" spans="1:47" s="1014" customFormat="1" ht="18" customHeight="1">
      <c r="A12" s="1043"/>
      <c r="B12" s="1047"/>
      <c r="C12" s="1052"/>
      <c r="D12" s="1052"/>
      <c r="E12" s="1052"/>
      <c r="F12" s="1052"/>
      <c r="G12" s="1052"/>
      <c r="H12" s="1052"/>
      <c r="I12" s="1068"/>
      <c r="J12" s="1077"/>
      <c r="K12" s="1083"/>
      <c r="L12" s="1068"/>
      <c r="M12" s="1077"/>
      <c r="N12" s="1077"/>
      <c r="O12" s="1083"/>
      <c r="P12" s="1068"/>
      <c r="Q12" s="1077"/>
      <c r="R12" s="1077"/>
      <c r="S12" s="1077"/>
      <c r="T12" s="1077"/>
      <c r="U12" s="1077"/>
      <c r="V12" s="1083"/>
      <c r="W12" s="1099"/>
      <c r="X12" s="1105"/>
      <c r="Y12" s="1105"/>
      <c r="Z12" s="1105" t="s">
        <v>705</v>
      </c>
      <c r="AA12" s="1105"/>
      <c r="AB12" s="1105"/>
      <c r="AC12" s="1105"/>
      <c r="AD12" s="1105"/>
      <c r="AE12" s="1105"/>
      <c r="AF12" s="1105"/>
      <c r="AG12" s="1105"/>
      <c r="AH12" s="1105"/>
      <c r="AI12" s="1105"/>
      <c r="AJ12" s="1105"/>
      <c r="AK12" s="1105"/>
      <c r="AL12" s="1105"/>
      <c r="AM12" s="1105"/>
      <c r="AN12" s="1105"/>
      <c r="AO12" s="1105"/>
      <c r="AP12" s="1105"/>
      <c r="AQ12" s="1106"/>
      <c r="AR12" s="1106"/>
      <c r="AS12" s="1106"/>
      <c r="AT12" s="1116"/>
      <c r="AU12" s="1119"/>
    </row>
    <row r="13" spans="1:47" s="1014" customFormat="1" ht="18" customHeight="1">
      <c r="A13" s="1043"/>
      <c r="B13" s="1047"/>
      <c r="C13" s="1052" t="s">
        <v>450</v>
      </c>
      <c r="D13" s="1052"/>
      <c r="E13" s="1052"/>
      <c r="F13" s="1052"/>
      <c r="G13" s="1052"/>
      <c r="H13" s="1052"/>
      <c r="I13" s="1069"/>
      <c r="J13" s="1078"/>
      <c r="K13" s="1084"/>
      <c r="L13" s="1069"/>
      <c r="M13" s="1078"/>
      <c r="N13" s="1078"/>
      <c r="O13" s="1084"/>
      <c r="P13" s="1069"/>
      <c r="Q13" s="1078"/>
      <c r="R13" s="1078"/>
      <c r="S13" s="1078"/>
      <c r="T13" s="1078"/>
      <c r="U13" s="1078"/>
      <c r="V13" s="1084"/>
      <c r="W13" s="1100"/>
      <c r="X13" s="1106"/>
      <c r="Y13" s="1106"/>
      <c r="Z13" s="1106"/>
      <c r="AA13" s="1106"/>
      <c r="AB13" s="1106"/>
      <c r="AC13" s="1106"/>
      <c r="AD13" s="1106"/>
      <c r="AE13" s="1106"/>
      <c r="AF13" s="1106"/>
      <c r="AG13" s="1106"/>
      <c r="AH13" s="1106"/>
      <c r="AI13" s="1106"/>
      <c r="AJ13" s="1106"/>
      <c r="AK13" s="1106"/>
      <c r="AL13" s="1106"/>
      <c r="AM13" s="1106"/>
      <c r="AN13" s="1106"/>
      <c r="AO13" s="1106"/>
      <c r="AP13" s="1106"/>
      <c r="AQ13" s="1106"/>
      <c r="AR13" s="1106"/>
      <c r="AS13" s="1106"/>
      <c r="AT13" s="1116"/>
      <c r="AU13" s="1038"/>
    </row>
    <row r="14" spans="1:47" s="1014" customFormat="1" ht="18" customHeight="1">
      <c r="A14" s="1043"/>
      <c r="B14" s="1047"/>
      <c r="C14" s="1052"/>
      <c r="D14" s="1052"/>
      <c r="E14" s="1052"/>
      <c r="F14" s="1052"/>
      <c r="G14" s="1052"/>
      <c r="H14" s="1052"/>
      <c r="I14" s="1070"/>
      <c r="J14" s="1079"/>
      <c r="K14" s="1085"/>
      <c r="L14" s="1070"/>
      <c r="M14" s="1079"/>
      <c r="N14" s="1079"/>
      <c r="O14" s="1085"/>
      <c r="P14" s="1070"/>
      <c r="Q14" s="1079"/>
      <c r="R14" s="1079"/>
      <c r="S14" s="1079"/>
      <c r="T14" s="1079"/>
      <c r="U14" s="1079"/>
      <c r="V14" s="1085"/>
      <c r="W14" s="1100"/>
      <c r="X14" s="1106"/>
      <c r="Y14" s="1106"/>
      <c r="Z14" s="1106"/>
      <c r="AA14" s="1106"/>
      <c r="AB14" s="1106"/>
      <c r="AC14" s="1106"/>
      <c r="AD14" s="1106"/>
      <c r="AE14" s="1106"/>
      <c r="AF14" s="1106"/>
      <c r="AG14" s="1106"/>
      <c r="AH14" s="1106"/>
      <c r="AI14" s="1106"/>
      <c r="AJ14" s="1106"/>
      <c r="AK14" s="1106"/>
      <c r="AL14" s="1106"/>
      <c r="AM14" s="1106"/>
      <c r="AN14" s="1106"/>
      <c r="AO14" s="1106"/>
      <c r="AP14" s="1106"/>
      <c r="AQ14" s="1106"/>
      <c r="AR14" s="1106"/>
      <c r="AS14" s="1106"/>
      <c r="AT14" s="1116"/>
      <c r="AU14" s="1119"/>
    </row>
    <row r="15" spans="1:47" s="1014" customFormat="1" ht="18" customHeight="1">
      <c r="A15" s="1043"/>
      <c r="B15" s="1047"/>
      <c r="C15" s="1052"/>
      <c r="D15" s="1052"/>
      <c r="E15" s="1052"/>
      <c r="F15" s="1052"/>
      <c r="G15" s="1052"/>
      <c r="H15" s="1052"/>
      <c r="I15" s="1071"/>
      <c r="J15" s="1080"/>
      <c r="K15" s="1086"/>
      <c r="L15" s="1071"/>
      <c r="M15" s="1080"/>
      <c r="N15" s="1080"/>
      <c r="O15" s="1086"/>
      <c r="P15" s="1071"/>
      <c r="Q15" s="1080"/>
      <c r="R15" s="1080"/>
      <c r="S15" s="1080"/>
      <c r="T15" s="1080"/>
      <c r="U15" s="1080"/>
      <c r="V15" s="1086"/>
      <c r="W15" s="1100"/>
      <c r="X15" s="1106"/>
      <c r="Y15" s="1106"/>
      <c r="Z15" s="1106"/>
      <c r="AA15" s="1106"/>
      <c r="AB15" s="1106"/>
      <c r="AC15" s="1106"/>
      <c r="AD15" s="1106"/>
      <c r="AE15" s="1106"/>
      <c r="AF15" s="1106"/>
      <c r="AG15" s="1106"/>
      <c r="AH15" s="1106"/>
      <c r="AI15" s="1106"/>
      <c r="AJ15" s="1106"/>
      <c r="AK15" s="1106"/>
      <c r="AL15" s="1106"/>
      <c r="AM15" s="1106"/>
      <c r="AN15" s="1106"/>
      <c r="AO15" s="1106"/>
      <c r="AP15" s="1106"/>
      <c r="AQ15" s="1106"/>
      <c r="AR15" s="1106"/>
      <c r="AS15" s="1106"/>
      <c r="AT15" s="1116"/>
      <c r="AU15" s="1038"/>
    </row>
    <row r="16" spans="1:47" s="1014" customFormat="1" ht="18" customHeight="1">
      <c r="A16" s="1043"/>
      <c r="B16" s="1047"/>
      <c r="C16" s="1052" t="s">
        <v>450</v>
      </c>
      <c r="D16" s="1052"/>
      <c r="E16" s="1052"/>
      <c r="F16" s="1052"/>
      <c r="G16" s="1052"/>
      <c r="H16" s="1052"/>
      <c r="I16" s="1069"/>
      <c r="J16" s="1078"/>
      <c r="K16" s="1084"/>
      <c r="L16" s="1069"/>
      <c r="M16" s="1078"/>
      <c r="N16" s="1078"/>
      <c r="O16" s="1084"/>
      <c r="P16" s="1069"/>
      <c r="Q16" s="1078"/>
      <c r="R16" s="1078"/>
      <c r="S16" s="1078"/>
      <c r="T16" s="1078"/>
      <c r="U16" s="1078"/>
      <c r="V16" s="1084"/>
      <c r="W16" s="1100"/>
      <c r="X16" s="1106"/>
      <c r="Y16" s="1106"/>
      <c r="Z16" s="1106"/>
      <c r="AA16" s="1106"/>
      <c r="AB16" s="1106"/>
      <c r="AC16" s="1106"/>
      <c r="AD16" s="1106"/>
      <c r="AE16" s="1106"/>
      <c r="AF16" s="1106"/>
      <c r="AG16" s="1106"/>
      <c r="AH16" s="1106"/>
      <c r="AI16" s="1106"/>
      <c r="AJ16" s="1106"/>
      <c r="AK16" s="1106"/>
      <c r="AL16" s="1106"/>
      <c r="AM16" s="1106"/>
      <c r="AN16" s="1106"/>
      <c r="AO16" s="1106"/>
      <c r="AP16" s="1106"/>
      <c r="AQ16" s="1106"/>
      <c r="AR16" s="1106"/>
      <c r="AS16" s="1106"/>
      <c r="AT16" s="1116"/>
      <c r="AU16" s="1119"/>
    </row>
    <row r="17" spans="1:51" s="1014" customFormat="1" ht="18" customHeight="1">
      <c r="A17" s="1043"/>
      <c r="B17" s="1047"/>
      <c r="C17" s="1052"/>
      <c r="D17" s="1052"/>
      <c r="E17" s="1052"/>
      <c r="F17" s="1052"/>
      <c r="G17" s="1052"/>
      <c r="H17" s="1052"/>
      <c r="I17" s="1070"/>
      <c r="J17" s="1079"/>
      <c r="K17" s="1085"/>
      <c r="L17" s="1070"/>
      <c r="M17" s="1079"/>
      <c r="N17" s="1079"/>
      <c r="O17" s="1085"/>
      <c r="P17" s="1070"/>
      <c r="Q17" s="1079"/>
      <c r="R17" s="1079"/>
      <c r="S17" s="1079"/>
      <c r="T17" s="1079"/>
      <c r="U17" s="1079"/>
      <c r="V17" s="1085"/>
      <c r="W17" s="1100"/>
      <c r="X17" s="1106"/>
      <c r="Y17" s="1106"/>
      <c r="Z17" s="1106"/>
      <c r="AA17" s="1106"/>
      <c r="AB17" s="1106"/>
      <c r="AC17" s="1106"/>
      <c r="AD17" s="1106"/>
      <c r="AE17" s="1106"/>
      <c r="AF17" s="1106"/>
      <c r="AG17" s="1106"/>
      <c r="AH17" s="1106"/>
      <c r="AI17" s="1106"/>
      <c r="AJ17" s="1106"/>
      <c r="AK17" s="1106"/>
      <c r="AL17" s="1106"/>
      <c r="AM17" s="1106"/>
      <c r="AN17" s="1106"/>
      <c r="AO17" s="1106"/>
      <c r="AP17" s="1106"/>
      <c r="AQ17" s="1106"/>
      <c r="AR17" s="1106"/>
      <c r="AS17" s="1106"/>
      <c r="AT17" s="1116"/>
      <c r="AU17" s="1038"/>
    </row>
    <row r="18" spans="1:51" s="1014" customFormat="1" ht="18" customHeight="1">
      <c r="A18" s="1043"/>
      <c r="B18" s="1047"/>
      <c r="C18" s="1052"/>
      <c r="D18" s="1052"/>
      <c r="E18" s="1052"/>
      <c r="F18" s="1052"/>
      <c r="G18" s="1052"/>
      <c r="H18" s="1052"/>
      <c r="I18" s="1071"/>
      <c r="J18" s="1080"/>
      <c r="K18" s="1086"/>
      <c r="L18" s="1071"/>
      <c r="M18" s="1080"/>
      <c r="N18" s="1080"/>
      <c r="O18" s="1086"/>
      <c r="P18" s="1071"/>
      <c r="Q18" s="1080"/>
      <c r="R18" s="1080"/>
      <c r="S18" s="1080"/>
      <c r="T18" s="1080"/>
      <c r="U18" s="1080"/>
      <c r="V18" s="1086"/>
      <c r="W18" s="1100"/>
      <c r="X18" s="1106"/>
      <c r="Y18" s="1106"/>
      <c r="Z18" s="1106"/>
      <c r="AA18" s="1106"/>
      <c r="AB18" s="1106"/>
      <c r="AC18" s="1106"/>
      <c r="AD18" s="1106"/>
      <c r="AE18" s="1106"/>
      <c r="AF18" s="1106"/>
      <c r="AG18" s="1106"/>
      <c r="AH18" s="1106"/>
      <c r="AI18" s="1106"/>
      <c r="AJ18" s="1106"/>
      <c r="AK18" s="1106"/>
      <c r="AL18" s="1106"/>
      <c r="AM18" s="1106"/>
      <c r="AN18" s="1106"/>
      <c r="AO18" s="1106"/>
      <c r="AP18" s="1106"/>
      <c r="AQ18" s="1106"/>
      <c r="AR18" s="1106"/>
      <c r="AS18" s="1106"/>
      <c r="AT18" s="1116"/>
      <c r="AU18" s="1119"/>
    </row>
    <row r="19" spans="1:51" s="1014" customFormat="1" ht="18" customHeight="1">
      <c r="A19" s="1043"/>
      <c r="B19" s="1047"/>
      <c r="C19" s="1052"/>
      <c r="D19" s="1052"/>
      <c r="E19" s="1052"/>
      <c r="F19" s="1052"/>
      <c r="G19" s="1052"/>
      <c r="H19" s="1052"/>
      <c r="I19" s="1069"/>
      <c r="J19" s="1078"/>
      <c r="K19" s="1084"/>
      <c r="L19" s="1069"/>
      <c r="M19" s="1078"/>
      <c r="N19" s="1078"/>
      <c r="O19" s="1084"/>
      <c r="P19" s="1069"/>
      <c r="Q19" s="1078"/>
      <c r="R19" s="1078"/>
      <c r="S19" s="1078"/>
      <c r="T19" s="1078"/>
      <c r="U19" s="1078"/>
      <c r="V19" s="1084"/>
      <c r="W19" s="1100"/>
      <c r="X19" s="1106"/>
      <c r="Y19" s="1106"/>
      <c r="Z19" s="1106"/>
      <c r="AA19" s="1106"/>
      <c r="AB19" s="1106"/>
      <c r="AC19" s="1106"/>
      <c r="AD19" s="1106"/>
      <c r="AE19" s="1106"/>
      <c r="AF19" s="1106"/>
      <c r="AG19" s="1106"/>
      <c r="AH19" s="1106"/>
      <c r="AI19" s="1106"/>
      <c r="AJ19" s="1106"/>
      <c r="AK19" s="1106"/>
      <c r="AL19" s="1106"/>
      <c r="AM19" s="1106"/>
      <c r="AN19" s="1106"/>
      <c r="AO19" s="1106"/>
      <c r="AP19" s="1106"/>
      <c r="AQ19" s="1106"/>
      <c r="AR19" s="1106"/>
      <c r="AS19" s="1106"/>
      <c r="AT19" s="1116"/>
      <c r="AU19" s="1038"/>
    </row>
    <row r="20" spans="1:51" s="1014" customFormat="1" ht="18" customHeight="1">
      <c r="A20" s="1043"/>
      <c r="B20" s="1047"/>
      <c r="C20" s="1052"/>
      <c r="D20" s="1052"/>
      <c r="E20" s="1052"/>
      <c r="F20" s="1052"/>
      <c r="G20" s="1052"/>
      <c r="H20" s="1052"/>
      <c r="I20" s="1070"/>
      <c r="J20" s="1079"/>
      <c r="K20" s="1085"/>
      <c r="L20" s="1070"/>
      <c r="M20" s="1079"/>
      <c r="N20" s="1079"/>
      <c r="O20" s="1085"/>
      <c r="P20" s="1070"/>
      <c r="Q20" s="1079"/>
      <c r="R20" s="1079"/>
      <c r="S20" s="1079"/>
      <c r="T20" s="1079"/>
      <c r="U20" s="1079"/>
      <c r="V20" s="1085"/>
      <c r="W20" s="1100"/>
      <c r="X20" s="1106"/>
      <c r="Y20" s="1106"/>
      <c r="Z20" s="1106"/>
      <c r="AA20" s="1106"/>
      <c r="AB20" s="1106"/>
      <c r="AC20" s="1106"/>
      <c r="AD20" s="1106"/>
      <c r="AE20" s="1106"/>
      <c r="AF20" s="1106"/>
      <c r="AG20" s="1106"/>
      <c r="AH20" s="1106"/>
      <c r="AI20" s="1106"/>
      <c r="AJ20" s="1106"/>
      <c r="AK20" s="1106"/>
      <c r="AL20" s="1106"/>
      <c r="AM20" s="1106"/>
      <c r="AN20" s="1106"/>
      <c r="AO20" s="1106"/>
      <c r="AP20" s="1106"/>
      <c r="AQ20" s="1106"/>
      <c r="AR20" s="1106"/>
      <c r="AS20" s="1106"/>
      <c r="AT20" s="1116"/>
      <c r="AU20" s="1119"/>
    </row>
    <row r="21" spans="1:51" s="1014" customFormat="1" ht="18" customHeight="1">
      <c r="A21" s="1043"/>
      <c r="B21" s="1047"/>
      <c r="C21" s="1052"/>
      <c r="D21" s="1052"/>
      <c r="E21" s="1052"/>
      <c r="F21" s="1052"/>
      <c r="G21" s="1052"/>
      <c r="H21" s="1052"/>
      <c r="I21" s="1071"/>
      <c r="J21" s="1080"/>
      <c r="K21" s="1086"/>
      <c r="L21" s="1071"/>
      <c r="M21" s="1080"/>
      <c r="N21" s="1080"/>
      <c r="O21" s="1086"/>
      <c r="P21" s="1071"/>
      <c r="Q21" s="1080"/>
      <c r="R21" s="1080"/>
      <c r="S21" s="1080"/>
      <c r="T21" s="1080"/>
      <c r="U21" s="1080"/>
      <c r="V21" s="1086"/>
      <c r="W21" s="1101"/>
      <c r="X21" s="1107"/>
      <c r="Y21" s="1107"/>
      <c r="Z21" s="1107"/>
      <c r="AA21" s="1107"/>
      <c r="AB21" s="1107"/>
      <c r="AC21" s="1107"/>
      <c r="AD21" s="1107"/>
      <c r="AE21" s="1107"/>
      <c r="AF21" s="1107"/>
      <c r="AG21" s="1107"/>
      <c r="AH21" s="1107"/>
      <c r="AI21" s="1107"/>
      <c r="AJ21" s="1107"/>
      <c r="AK21" s="1107"/>
      <c r="AL21" s="1107"/>
      <c r="AM21" s="1107"/>
      <c r="AN21" s="1107"/>
      <c r="AO21" s="1107"/>
      <c r="AP21" s="1107"/>
      <c r="AQ21" s="1107"/>
      <c r="AR21" s="1107"/>
      <c r="AS21" s="1107"/>
      <c r="AT21" s="1117"/>
      <c r="AU21" s="1038"/>
    </row>
    <row r="22" spans="1:51" s="1014" customFormat="1" ht="36" customHeight="1">
      <c r="A22" s="1044"/>
      <c r="B22" s="1048"/>
      <c r="C22" s="1053" t="s">
        <v>40</v>
      </c>
      <c r="D22" s="1053"/>
      <c r="E22" s="1053"/>
      <c r="F22" s="1053"/>
      <c r="G22" s="1053"/>
      <c r="H22" s="1053"/>
      <c r="I22" s="1055" t="s">
        <v>386</v>
      </c>
      <c r="J22" s="1055"/>
      <c r="K22" s="1055"/>
      <c r="L22" s="1055" t="s">
        <v>386</v>
      </c>
      <c r="M22" s="1055"/>
      <c r="N22" s="1055"/>
      <c r="O22" s="1055"/>
      <c r="P22" s="1055" t="s">
        <v>386</v>
      </c>
      <c r="Q22" s="1055"/>
      <c r="R22" s="1055"/>
      <c r="S22" s="1055"/>
      <c r="T22" s="1055"/>
      <c r="U22" s="1055"/>
      <c r="V22" s="1055"/>
      <c r="W22" s="1102"/>
      <c r="X22" s="1108"/>
      <c r="Y22" s="1108"/>
      <c r="Z22" s="1108"/>
      <c r="AA22" s="1108"/>
      <c r="AB22" s="1108"/>
      <c r="AC22" s="1108"/>
      <c r="AD22" s="1108"/>
      <c r="AE22" s="1108"/>
      <c r="AF22" s="1108"/>
      <c r="AG22" s="1108"/>
      <c r="AH22" s="1108"/>
      <c r="AI22" s="1108"/>
      <c r="AJ22" s="1108"/>
      <c r="AK22" s="1108"/>
      <c r="AL22" s="1108"/>
      <c r="AM22" s="1108"/>
      <c r="AN22" s="1108"/>
      <c r="AO22" s="1108"/>
      <c r="AP22" s="1108"/>
      <c r="AQ22" s="1108"/>
      <c r="AR22" s="1108"/>
      <c r="AS22" s="1108"/>
      <c r="AT22" s="1118"/>
      <c r="AU22" s="1119"/>
    </row>
    <row r="23" spans="1:51" s="1014" customFormat="1" ht="18" customHeight="1">
      <c r="A23" s="101" t="s">
        <v>282</v>
      </c>
      <c r="B23" s="101"/>
      <c r="C23" s="101"/>
      <c r="D23" s="101"/>
      <c r="E23" s="101"/>
      <c r="F23" s="101"/>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1"/>
      <c r="AK23" s="101"/>
      <c r="AL23" s="101"/>
      <c r="AM23" s="101"/>
      <c r="AN23" s="101"/>
      <c r="AO23" s="101"/>
      <c r="AP23" s="101"/>
      <c r="AQ23" s="101"/>
      <c r="AR23" s="101"/>
      <c r="AS23" s="101"/>
      <c r="AT23" s="101"/>
    </row>
    <row r="24" spans="1:51" s="1014" customFormat="1" ht="18" customHeight="1">
      <c r="A24" s="101" t="s">
        <v>247</v>
      </c>
      <c r="B24" s="101"/>
      <c r="C24" s="101"/>
      <c r="D24" s="101"/>
      <c r="E24" s="101"/>
      <c r="F24" s="101"/>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c r="AN24" s="101"/>
      <c r="AO24" s="101"/>
      <c r="AP24" s="101"/>
      <c r="AQ24" s="101"/>
      <c r="AR24" s="101"/>
      <c r="AS24" s="101"/>
      <c r="AT24" s="101"/>
      <c r="AU24" s="1119"/>
    </row>
    <row r="25" spans="1:51" s="1014" customFormat="1" ht="18" customHeight="1">
      <c r="A25" s="101" t="s">
        <v>451</v>
      </c>
      <c r="B25" s="101"/>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row>
    <row r="26" spans="1:51" s="1014" customFormat="1" ht="18" customHeight="1">
      <c r="A26" s="101"/>
      <c r="B26" s="101"/>
      <c r="C26" s="101" t="s">
        <v>452</v>
      </c>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101"/>
      <c r="AR26" s="101"/>
      <c r="AS26" s="101"/>
      <c r="AT26" s="101"/>
      <c r="AU26" s="1119"/>
    </row>
    <row r="27" spans="1:51" s="1014" customFormat="1" ht="18" customHeight="1">
      <c r="A27" s="165"/>
      <c r="B27" s="165"/>
      <c r="C27" s="165"/>
      <c r="D27" s="165"/>
      <c r="E27" s="165"/>
      <c r="F27" s="165"/>
      <c r="G27" s="165"/>
      <c r="H27" s="165"/>
      <c r="I27" s="165"/>
      <c r="J27" s="165"/>
      <c r="K27" s="165"/>
      <c r="L27" s="165"/>
      <c r="M27" s="165"/>
      <c r="N27" s="165"/>
      <c r="O27" s="165"/>
      <c r="P27" s="165"/>
      <c r="Q27" s="165"/>
      <c r="R27" s="165"/>
      <c r="S27" s="165"/>
      <c r="T27" s="165"/>
      <c r="U27" s="165"/>
      <c r="V27" s="165"/>
      <c r="W27" s="165"/>
      <c r="X27" s="165"/>
      <c r="Y27" s="165"/>
      <c r="Z27" s="165"/>
      <c r="AA27" s="165"/>
      <c r="AB27" s="165"/>
      <c r="AC27" s="165"/>
      <c r="AD27" s="165"/>
      <c r="AE27" s="165"/>
      <c r="AF27" s="165"/>
      <c r="AG27" s="165"/>
      <c r="AH27" s="165"/>
      <c r="AI27" s="165"/>
      <c r="AJ27" s="165"/>
      <c r="AK27" s="165"/>
      <c r="AL27" s="165"/>
      <c r="AM27" s="165"/>
      <c r="AN27" s="165"/>
      <c r="AO27" s="165"/>
      <c r="AP27" s="165"/>
      <c r="AQ27" s="165"/>
      <c r="AR27" s="165"/>
      <c r="AS27" s="165"/>
      <c r="AT27" s="165"/>
      <c r="AU27" s="1038"/>
    </row>
    <row r="28" spans="1:51" s="1014" customFormat="1" ht="18" customHeight="1">
      <c r="AU28" s="1119"/>
    </row>
    <row r="29" spans="1:51" s="1014" customFormat="1" ht="18" customHeight="1">
      <c r="A29" s="1038"/>
      <c r="B29" s="1038"/>
      <c r="C29" s="1038"/>
      <c r="D29" s="1038"/>
      <c r="E29" s="1038"/>
      <c r="F29" s="1038"/>
      <c r="G29" s="1038"/>
      <c r="H29" s="1038"/>
      <c r="I29" s="1038"/>
      <c r="J29" s="1038"/>
      <c r="K29" s="1038"/>
      <c r="L29" s="1038"/>
      <c r="M29" s="1038"/>
      <c r="N29" s="1038"/>
      <c r="O29" s="1038"/>
      <c r="P29" s="1038"/>
      <c r="Q29" s="1038"/>
      <c r="R29" s="1038"/>
      <c r="S29" s="1038"/>
      <c r="T29" s="1038"/>
      <c r="U29" s="1038"/>
      <c r="V29" s="1038"/>
      <c r="W29" s="1038"/>
      <c r="X29" s="1038"/>
      <c r="Y29" s="1038"/>
      <c r="Z29" s="1038"/>
      <c r="AA29" s="1038"/>
      <c r="AB29" s="1038"/>
      <c r="AC29" s="1038"/>
      <c r="AD29" s="1038"/>
      <c r="AE29" s="1038"/>
      <c r="AF29" s="1038"/>
      <c r="AG29" s="1038"/>
      <c r="AH29" s="1038"/>
      <c r="AI29" s="1038"/>
      <c r="AJ29" s="1038"/>
      <c r="AK29" s="1038"/>
      <c r="AL29" s="1038"/>
      <c r="AM29" s="1038"/>
      <c r="AN29" s="1038"/>
      <c r="AO29" s="1038"/>
      <c r="AP29" s="1038"/>
      <c r="AQ29" s="1038"/>
      <c r="AR29" s="1038"/>
      <c r="AS29" s="1038"/>
      <c r="AT29" s="1038"/>
      <c r="AU29" s="1038"/>
    </row>
    <row r="30" spans="1:51" s="1039" customFormat="1" ht="30.6" customHeight="1">
      <c r="A30" s="1038"/>
      <c r="B30" s="1038"/>
      <c r="C30" s="1038"/>
      <c r="D30" s="1038"/>
      <c r="E30" s="1038"/>
      <c r="F30" s="1038"/>
      <c r="G30" s="1038"/>
      <c r="H30" s="1038"/>
      <c r="I30" s="1038"/>
      <c r="J30" s="1038"/>
      <c r="K30" s="1038"/>
      <c r="L30" s="1038"/>
      <c r="M30" s="1038"/>
      <c r="N30" s="1038"/>
      <c r="O30" s="1038"/>
      <c r="P30" s="1038"/>
      <c r="Q30" s="1038"/>
      <c r="R30" s="1038"/>
      <c r="S30" s="1038"/>
      <c r="T30" s="1038"/>
      <c r="U30" s="1038"/>
      <c r="V30" s="1038"/>
      <c r="W30" s="1038"/>
      <c r="X30" s="1038"/>
      <c r="Y30" s="1038"/>
      <c r="Z30" s="1038"/>
      <c r="AA30" s="1038"/>
      <c r="AB30" s="1038"/>
      <c r="AC30" s="1038"/>
      <c r="AD30" s="1038"/>
      <c r="AE30" s="1038"/>
      <c r="AF30" s="1038"/>
      <c r="AG30" s="1038"/>
      <c r="AH30" s="1038"/>
      <c r="AI30" s="1038"/>
      <c r="AJ30" s="1038"/>
      <c r="AK30" s="1038"/>
      <c r="AL30" s="1038"/>
      <c r="AM30" s="1038"/>
      <c r="AN30" s="1038"/>
      <c r="AO30" s="1038"/>
      <c r="AP30" s="1038"/>
      <c r="AQ30" s="1038"/>
      <c r="AR30" s="1038"/>
      <c r="AS30" s="1038"/>
      <c r="AT30" s="1038"/>
      <c r="AU30" s="1038"/>
      <c r="AV30" s="1120"/>
      <c r="AW30" s="1120"/>
      <c r="AX30" s="1120"/>
      <c r="AY30" s="1120"/>
    </row>
    <row r="31" spans="1:51" s="1039" customFormat="1" ht="30.6" customHeight="1">
      <c r="A31" s="1038"/>
      <c r="B31" s="1038"/>
      <c r="C31" s="1038"/>
      <c r="D31" s="1038"/>
      <c r="E31" s="1038"/>
      <c r="F31" s="1038"/>
      <c r="G31" s="1038"/>
      <c r="H31" s="1038"/>
      <c r="I31" s="1038"/>
      <c r="J31" s="1038"/>
      <c r="K31" s="1038"/>
      <c r="L31" s="1038"/>
      <c r="M31" s="1038"/>
      <c r="N31" s="1038"/>
      <c r="O31" s="1038"/>
      <c r="P31" s="1038"/>
      <c r="Q31" s="1038"/>
      <c r="R31" s="1038"/>
      <c r="S31" s="1038"/>
      <c r="T31" s="1038"/>
      <c r="U31" s="1038"/>
      <c r="V31" s="1038"/>
      <c r="W31" s="1038"/>
      <c r="X31" s="1038"/>
      <c r="Y31" s="1038"/>
      <c r="Z31" s="1038"/>
      <c r="AA31" s="1038"/>
      <c r="AB31" s="1038"/>
      <c r="AC31" s="1038"/>
      <c r="AD31" s="1038"/>
      <c r="AE31" s="1038"/>
      <c r="AF31" s="1038"/>
      <c r="AG31" s="1038"/>
      <c r="AH31" s="1038"/>
      <c r="AI31" s="1038"/>
      <c r="AJ31" s="1038"/>
      <c r="AK31" s="1038"/>
      <c r="AL31" s="1038"/>
      <c r="AM31" s="1038"/>
      <c r="AN31" s="1038"/>
      <c r="AO31" s="1038"/>
      <c r="AP31" s="1038"/>
      <c r="AQ31" s="1038"/>
      <c r="AR31" s="1038"/>
      <c r="AS31" s="1038"/>
      <c r="AT31" s="1038"/>
      <c r="AU31" s="1038"/>
      <c r="AV31" s="1120"/>
      <c r="AW31" s="1120"/>
      <c r="AX31" s="1120"/>
      <c r="AY31" s="1120"/>
    </row>
    <row r="32" spans="1:51" s="1039" customFormat="1" ht="18" customHeight="1">
      <c r="A32" s="1038"/>
      <c r="B32" s="1038"/>
      <c r="C32" s="1038"/>
      <c r="D32" s="1038"/>
      <c r="E32" s="1038"/>
      <c r="F32" s="1038"/>
      <c r="G32" s="1038"/>
      <c r="H32" s="1038"/>
      <c r="I32" s="1038"/>
      <c r="J32" s="1038"/>
      <c r="K32" s="1038"/>
      <c r="L32" s="1038"/>
      <c r="M32" s="1038"/>
      <c r="N32" s="1038"/>
      <c r="O32" s="1038"/>
      <c r="P32" s="1038"/>
      <c r="Q32" s="1038"/>
      <c r="R32" s="1038"/>
      <c r="S32" s="1038"/>
      <c r="T32" s="1038"/>
      <c r="U32" s="1038"/>
      <c r="V32" s="1038"/>
      <c r="W32" s="1038"/>
      <c r="X32" s="1038"/>
      <c r="Y32" s="1038"/>
      <c r="Z32" s="1038"/>
      <c r="AA32" s="1038"/>
      <c r="AB32" s="1038"/>
      <c r="AC32" s="1038"/>
      <c r="AD32" s="1038"/>
      <c r="AE32" s="1038"/>
      <c r="AF32" s="1038"/>
      <c r="AG32" s="1038"/>
      <c r="AH32" s="1038"/>
      <c r="AI32" s="1038"/>
      <c r="AJ32" s="1038"/>
      <c r="AK32" s="1038"/>
      <c r="AL32" s="1038"/>
      <c r="AM32" s="1038"/>
      <c r="AN32" s="1038"/>
      <c r="AO32" s="1038"/>
      <c r="AP32" s="1038"/>
      <c r="AQ32" s="1038"/>
      <c r="AR32" s="1038"/>
      <c r="AS32" s="1038"/>
      <c r="AT32" s="1038"/>
      <c r="AU32" s="1038"/>
    </row>
    <row r="33" spans="1:51" s="1039" customFormat="1" ht="30.6" customHeight="1">
      <c r="A33" s="1038"/>
      <c r="B33" s="1038"/>
      <c r="C33" s="1038"/>
      <c r="D33" s="1038"/>
      <c r="E33" s="1038"/>
      <c r="F33" s="1038"/>
      <c r="G33" s="1038"/>
      <c r="H33" s="1038"/>
      <c r="I33" s="1038"/>
      <c r="J33" s="1038"/>
      <c r="K33" s="1038"/>
      <c r="L33" s="1038"/>
      <c r="M33" s="1038"/>
      <c r="N33" s="1038"/>
      <c r="O33" s="1038"/>
      <c r="P33" s="1038"/>
      <c r="Q33" s="1038"/>
      <c r="R33" s="1038"/>
      <c r="S33" s="1038"/>
      <c r="T33" s="1038"/>
      <c r="U33" s="1038"/>
      <c r="V33" s="1038"/>
      <c r="W33" s="1038"/>
      <c r="X33" s="1038"/>
      <c r="Y33" s="1038"/>
      <c r="Z33" s="1038"/>
      <c r="AA33" s="1038"/>
      <c r="AB33" s="1038"/>
      <c r="AC33" s="1038"/>
      <c r="AD33" s="1038"/>
      <c r="AE33" s="1038"/>
      <c r="AF33" s="1038"/>
      <c r="AG33" s="1038"/>
      <c r="AH33" s="1038"/>
      <c r="AI33" s="1038"/>
      <c r="AJ33" s="1038"/>
      <c r="AK33" s="1038"/>
      <c r="AL33" s="1038"/>
      <c r="AM33" s="1038"/>
      <c r="AN33" s="1038"/>
      <c r="AO33" s="1038"/>
      <c r="AP33" s="1038"/>
      <c r="AQ33" s="1038"/>
      <c r="AR33" s="1038"/>
      <c r="AS33" s="1038"/>
      <c r="AT33" s="1038"/>
      <c r="AU33" s="1038"/>
      <c r="AV33" s="1120"/>
      <c r="AW33" s="1120"/>
      <c r="AX33" s="1120"/>
      <c r="AY33" s="1120"/>
    </row>
    <row r="35" spans="1:51" ht="18" customHeight="1"/>
    <row r="36" spans="1:51" ht="18" customHeight="1"/>
    <row r="37" spans="1:51" ht="18" customHeight="1"/>
    <row r="38" spans="1:51" ht="18" customHeight="1"/>
    <row r="39" spans="1:51" ht="18" customHeight="1"/>
    <row r="40" spans="1:51" ht="18" customHeight="1"/>
    <row r="41" spans="1:51" ht="36" customHeight="1"/>
    <row r="42" spans="1:51" ht="120" customHeight="1"/>
    <row r="43" spans="1:51" ht="18" customHeight="1"/>
    <row r="44" spans="1:51" ht="18" customHeight="1"/>
    <row r="45" spans="1:51" ht="18" customHeight="1"/>
    <row r="46" spans="1:51" ht="18" customHeight="1"/>
    <row r="47" spans="1:51" ht="24" customHeight="1"/>
  </sheetData>
  <mergeCells count="55">
    <mergeCell ref="A3:C3"/>
    <mergeCell ref="D3:K3"/>
    <mergeCell ref="L3:N3"/>
    <mergeCell ref="O3:T3"/>
    <mergeCell ref="U3:Y3"/>
    <mergeCell ref="Z3:AI3"/>
    <mergeCell ref="AJ3:AM3"/>
    <mergeCell ref="AN3:AT3"/>
    <mergeCell ref="I4:V4"/>
    <mergeCell ref="L5:V5"/>
    <mergeCell ref="P6:V6"/>
    <mergeCell ref="C22:H22"/>
    <mergeCell ref="I22:K22"/>
    <mergeCell ref="L22:O22"/>
    <mergeCell ref="P22:V22"/>
    <mergeCell ref="W22:AT22"/>
    <mergeCell ref="C4:E6"/>
    <mergeCell ref="F4:H5"/>
    <mergeCell ref="W4:AT5"/>
    <mergeCell ref="I5:K9"/>
    <mergeCell ref="L6:O9"/>
    <mergeCell ref="W6:AN7"/>
    <mergeCell ref="AO6:AT7"/>
    <mergeCell ref="F7:H9"/>
    <mergeCell ref="P7:V9"/>
    <mergeCell ref="C8:E9"/>
    <mergeCell ref="W8:X9"/>
    <mergeCell ref="Y8:Z9"/>
    <mergeCell ref="AA8:AB9"/>
    <mergeCell ref="AC8:AD9"/>
    <mergeCell ref="AE8:AF9"/>
    <mergeCell ref="AG8:AH9"/>
    <mergeCell ref="AI8:AJ9"/>
    <mergeCell ref="AK8:AL9"/>
    <mergeCell ref="AM8:AN9"/>
    <mergeCell ref="AO8:AP9"/>
    <mergeCell ref="AQ8:AR9"/>
    <mergeCell ref="AS8:AT9"/>
    <mergeCell ref="C10:H12"/>
    <mergeCell ref="I10:K12"/>
    <mergeCell ref="L10:O12"/>
    <mergeCell ref="P10:V12"/>
    <mergeCell ref="C13:H15"/>
    <mergeCell ref="I13:K15"/>
    <mergeCell ref="L13:O15"/>
    <mergeCell ref="P13:V15"/>
    <mergeCell ref="C16:H18"/>
    <mergeCell ref="I16:K18"/>
    <mergeCell ref="L16:O18"/>
    <mergeCell ref="P16:V18"/>
    <mergeCell ref="C19:H21"/>
    <mergeCell ref="I19:K21"/>
    <mergeCell ref="L19:O21"/>
    <mergeCell ref="P19:V21"/>
    <mergeCell ref="A4:B22"/>
  </mergeCells>
  <phoneticPr fontId="7"/>
  <dataValidations count="1">
    <dataValidation type="list" allowBlank="1" showDropDown="0" showInputMessage="1" showErrorMessage="1" prompt="年度を選択" sqref="C2">
      <formula1>"7,8,9,10,11"</formula1>
    </dataValidation>
  </dataValidations>
  <pageMargins left="0.70866141732283472" right="0.70866141732283472" top="0.74803149606299213" bottom="0.74803149606299213" header="0.31496062992125984" footer="0.31496062992125984"/>
  <pageSetup paperSize="9" scale="67" fitToWidth="1" fitToHeight="1" orientation="portrait" usePrinterDefaults="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12">
    <tabColor rgb="FFCCFFCC"/>
  </sheetPr>
  <dimension ref="A1:S63"/>
  <sheetViews>
    <sheetView showGridLines="0" view="pageBreakPreview" zoomScaleNormal="80" zoomScaleSheetLayoutView="100" workbookViewId="0"/>
  </sheetViews>
  <sheetFormatPr defaultRowHeight="13.2"/>
  <cols>
    <col min="1" max="16" width="6.875" customWidth="1"/>
    <col min="17" max="21" width="2.875" customWidth="1"/>
  </cols>
  <sheetData>
    <row r="1" spans="1:16" s="1014" customFormat="1" ht="15.6" customHeight="1">
      <c r="A1" s="1040"/>
      <c r="B1" s="1040"/>
      <c r="C1" s="1040"/>
      <c r="D1" s="1040"/>
      <c r="E1" s="1040"/>
      <c r="F1" s="1040"/>
      <c r="G1" s="1040"/>
      <c r="H1" s="1040"/>
      <c r="I1" s="1040"/>
      <c r="J1" s="1040"/>
      <c r="K1" s="1040"/>
      <c r="L1" s="1040"/>
      <c r="M1" s="1040"/>
      <c r="N1" s="1040"/>
      <c r="O1" s="1040"/>
      <c r="P1" s="1034"/>
    </row>
    <row r="2" spans="1:16" s="1040" customFormat="1" ht="18" customHeight="1">
      <c r="A2" s="1121" t="s">
        <v>373</v>
      </c>
      <c r="P2" s="1034"/>
    </row>
    <row r="3" spans="1:16" s="1014" customFormat="1" ht="15" customHeight="1">
      <c r="A3" s="1122" t="s">
        <v>327</v>
      </c>
      <c r="B3" s="1126"/>
      <c r="C3" s="1130" t="str">
        <f>はじめに!D4</f>
        <v>安来市</v>
      </c>
      <c r="D3" s="1131"/>
      <c r="E3" s="1040" t="s">
        <v>489</v>
      </c>
      <c r="F3" s="1040"/>
      <c r="G3" s="1040"/>
      <c r="H3" s="1040"/>
      <c r="I3" s="1040"/>
      <c r="J3" s="1040"/>
      <c r="K3" s="1040"/>
      <c r="L3" s="1040"/>
      <c r="M3" s="1040"/>
      <c r="N3" s="1040"/>
      <c r="O3" s="1040"/>
      <c r="P3" s="1034"/>
    </row>
    <row r="4" spans="1:16" s="1014" customFormat="1" ht="15.75" customHeight="1">
      <c r="A4" s="1123" t="s">
        <v>268</v>
      </c>
      <c r="B4" s="1127" t="s">
        <v>152</v>
      </c>
      <c r="C4" s="1127" t="s">
        <v>371</v>
      </c>
      <c r="D4" s="1127" t="s">
        <v>372</v>
      </c>
      <c r="E4" s="1127" t="s">
        <v>376</v>
      </c>
      <c r="F4" s="1127" t="s">
        <v>16</v>
      </c>
      <c r="G4" s="1127" t="s">
        <v>382</v>
      </c>
      <c r="H4" s="1127" t="s">
        <v>383</v>
      </c>
      <c r="I4" s="1127" t="s">
        <v>387</v>
      </c>
      <c r="J4" s="1132" t="s">
        <v>821</v>
      </c>
      <c r="K4" s="1134"/>
      <c r="L4" s="1127" t="s">
        <v>340</v>
      </c>
      <c r="M4" s="1127" t="s">
        <v>390</v>
      </c>
      <c r="N4" s="1127" t="s">
        <v>4</v>
      </c>
      <c r="O4" s="1127" t="s">
        <v>551</v>
      </c>
      <c r="P4" s="1127" t="s">
        <v>391</v>
      </c>
    </row>
    <row r="5" spans="1:16" s="1014" customFormat="1" ht="46.15" customHeight="1">
      <c r="A5" s="1124"/>
      <c r="B5" s="1128"/>
      <c r="C5" s="1128"/>
      <c r="D5" s="1128"/>
      <c r="E5" s="1128"/>
      <c r="F5" s="1128"/>
      <c r="G5" s="1128"/>
      <c r="H5" s="1128"/>
      <c r="I5" s="1128"/>
      <c r="J5" s="1133" t="s">
        <v>419</v>
      </c>
      <c r="K5" s="1133" t="s">
        <v>823</v>
      </c>
      <c r="L5" s="1128"/>
      <c r="M5" s="1128"/>
      <c r="N5" s="1128"/>
      <c r="O5" s="1128"/>
      <c r="P5" s="1128"/>
    </row>
    <row r="6" spans="1:16" s="1014" customFormat="1" ht="72" customHeight="1">
      <c r="A6" s="1125"/>
      <c r="B6" s="1129"/>
      <c r="C6" s="1129"/>
      <c r="D6" s="1129"/>
      <c r="E6" s="1129"/>
      <c r="F6" s="1129"/>
      <c r="G6" s="1129"/>
      <c r="H6" s="1129"/>
      <c r="I6" s="1129"/>
      <c r="J6" s="1129"/>
      <c r="K6" s="1129"/>
      <c r="L6" s="1129"/>
      <c r="M6" s="1129"/>
      <c r="N6" s="1129"/>
      <c r="O6" s="1129"/>
      <c r="P6" s="1129"/>
    </row>
    <row r="7" spans="1:16" s="1014" customFormat="1" ht="15.6" customHeight="1">
      <c r="A7" s="101"/>
      <c r="B7" s="101"/>
      <c r="C7" s="101"/>
      <c r="D7" s="101"/>
      <c r="E7" s="101"/>
      <c r="F7" s="101"/>
      <c r="G7" s="101"/>
      <c r="H7" s="101"/>
      <c r="I7" s="101"/>
      <c r="J7" s="101"/>
      <c r="K7" s="101"/>
      <c r="L7" s="101"/>
      <c r="M7" s="101"/>
      <c r="N7" s="101"/>
      <c r="O7" s="101"/>
      <c r="P7" s="129"/>
    </row>
    <row r="8" spans="1:16" s="1014" customFormat="1" ht="15.6" customHeight="1">
      <c r="A8" s="101"/>
      <c r="B8" s="101"/>
      <c r="C8" s="101"/>
      <c r="D8" s="101"/>
      <c r="E8" s="101"/>
      <c r="F8" s="101"/>
      <c r="G8" s="101"/>
      <c r="H8" s="101"/>
      <c r="I8" s="101"/>
      <c r="J8" s="101"/>
      <c r="K8" s="101"/>
      <c r="L8" s="101"/>
      <c r="M8" s="101"/>
      <c r="N8" s="101"/>
      <c r="O8" s="101"/>
      <c r="P8" s="129"/>
    </row>
    <row r="9" spans="1:16" s="1014" customFormat="1" ht="15.6" customHeight="1">
      <c r="A9" s="101" t="s">
        <v>775</v>
      </c>
      <c r="B9" s="101"/>
      <c r="C9" s="101"/>
      <c r="D9" s="101"/>
      <c r="E9" s="101"/>
      <c r="F9" s="101"/>
      <c r="G9" s="101"/>
      <c r="H9" s="101"/>
      <c r="I9" s="101"/>
      <c r="J9" s="101"/>
      <c r="K9" s="101"/>
      <c r="L9" s="101"/>
      <c r="M9" s="101"/>
      <c r="N9" s="101"/>
      <c r="O9" s="101"/>
      <c r="P9" s="129"/>
    </row>
    <row r="10" spans="1:16" s="1014" customFormat="1" ht="15.6" customHeight="1">
      <c r="A10" s="112" t="s">
        <v>760</v>
      </c>
      <c r="B10" s="112"/>
      <c r="C10" s="112"/>
      <c r="D10" s="112"/>
      <c r="E10" s="112"/>
      <c r="F10" s="112"/>
      <c r="G10" s="112"/>
      <c r="H10" s="112"/>
      <c r="I10" s="112"/>
      <c r="J10" s="112"/>
      <c r="K10" s="112"/>
      <c r="L10" s="112"/>
      <c r="M10" s="112"/>
      <c r="N10" s="112"/>
      <c r="O10" s="112"/>
      <c r="P10" s="112"/>
    </row>
    <row r="11" spans="1:16" s="1014" customFormat="1" ht="15.6" customHeight="1">
      <c r="A11" s="112"/>
      <c r="B11" s="112"/>
      <c r="C11" s="112"/>
      <c r="D11" s="112"/>
      <c r="E11" s="112"/>
      <c r="F11" s="112"/>
      <c r="G11" s="112"/>
      <c r="H11" s="112"/>
      <c r="I11" s="112"/>
      <c r="J11" s="112"/>
      <c r="K11" s="112"/>
      <c r="L11" s="112"/>
      <c r="M11" s="112"/>
      <c r="N11" s="112"/>
      <c r="O11" s="112"/>
      <c r="P11" s="112"/>
    </row>
    <row r="12" spans="1:16" s="1014" customFormat="1" ht="15.6" customHeight="1">
      <c r="A12" s="112"/>
      <c r="B12" s="112"/>
      <c r="C12" s="112"/>
      <c r="D12" s="112"/>
      <c r="E12" s="112"/>
      <c r="F12" s="112"/>
      <c r="G12" s="112"/>
      <c r="H12" s="112"/>
      <c r="I12" s="112"/>
      <c r="J12" s="112"/>
      <c r="K12" s="112"/>
      <c r="L12" s="112"/>
      <c r="M12" s="112"/>
      <c r="N12" s="112"/>
      <c r="O12" s="112"/>
      <c r="P12" s="112"/>
    </row>
    <row r="13" spans="1:16" s="1014" customFormat="1" ht="15.6" customHeight="1">
      <c r="A13" s="105" t="s">
        <v>824</v>
      </c>
      <c r="B13" s="105"/>
      <c r="C13" s="105"/>
      <c r="D13" s="105"/>
      <c r="E13" s="105"/>
      <c r="F13" s="105"/>
      <c r="G13" s="105"/>
      <c r="H13" s="105"/>
      <c r="I13" s="105"/>
      <c r="J13" s="105"/>
      <c r="K13" s="105"/>
      <c r="L13" s="105"/>
      <c r="M13" s="105"/>
      <c r="N13" s="105"/>
      <c r="O13" s="105"/>
      <c r="P13" s="105"/>
    </row>
    <row r="14" spans="1:16" s="1014" customFormat="1" ht="15.6" customHeight="1">
      <c r="A14" s="105" t="s">
        <v>782</v>
      </c>
      <c r="B14" s="105"/>
      <c r="C14" s="105"/>
      <c r="D14" s="105"/>
      <c r="E14" s="105"/>
      <c r="F14" s="105"/>
      <c r="G14" s="105"/>
      <c r="H14" s="105"/>
      <c r="I14" s="105"/>
      <c r="J14" s="105"/>
      <c r="K14" s="105"/>
      <c r="L14" s="105"/>
      <c r="M14" s="105"/>
      <c r="N14" s="105"/>
      <c r="O14" s="105"/>
      <c r="P14" s="105"/>
    </row>
    <row r="15" spans="1:16" s="1014" customFormat="1" ht="15.6" customHeight="1">
      <c r="A15" s="105" t="s">
        <v>825</v>
      </c>
      <c r="B15" s="105"/>
      <c r="C15" s="105"/>
      <c r="D15" s="105"/>
      <c r="E15" s="105"/>
      <c r="F15" s="105"/>
      <c r="G15" s="105"/>
      <c r="H15" s="105"/>
      <c r="I15" s="105"/>
      <c r="J15" s="105"/>
      <c r="K15" s="105"/>
      <c r="L15" s="105"/>
      <c r="M15" s="105"/>
      <c r="N15" s="105"/>
      <c r="O15" s="105"/>
      <c r="P15" s="105"/>
    </row>
    <row r="16" spans="1:16" s="1014" customFormat="1" ht="15.6" customHeight="1">
      <c r="A16" s="101"/>
      <c r="B16" s="101"/>
      <c r="C16" s="101"/>
      <c r="D16" s="101"/>
      <c r="E16" s="101"/>
      <c r="F16" s="101"/>
      <c r="G16" s="101"/>
      <c r="H16" s="101"/>
      <c r="I16" s="101"/>
      <c r="J16" s="101"/>
      <c r="K16" s="101"/>
      <c r="L16" s="101"/>
      <c r="M16" s="101"/>
      <c r="N16" s="101"/>
      <c r="O16" s="101"/>
      <c r="P16" s="129"/>
    </row>
    <row r="17" spans="1:19" s="1014" customFormat="1" ht="15.6" customHeight="1">
      <c r="A17" s="101"/>
      <c r="B17" s="101"/>
      <c r="C17" s="101"/>
      <c r="D17" s="101"/>
      <c r="E17" s="101"/>
      <c r="F17" s="101"/>
      <c r="G17" s="101"/>
      <c r="H17" s="101"/>
      <c r="I17" s="101"/>
      <c r="J17" s="101"/>
      <c r="K17" s="101"/>
      <c r="L17" s="101"/>
      <c r="M17" s="101"/>
      <c r="N17" s="101"/>
      <c r="O17" s="101"/>
      <c r="P17" s="129"/>
    </row>
    <row r="18" spans="1:19" s="1014" customFormat="1" ht="15.6" customHeight="1">
      <c r="A18" s="101" t="s">
        <v>394</v>
      </c>
      <c r="B18" s="101"/>
      <c r="C18" s="101"/>
      <c r="D18" s="101"/>
      <c r="E18" s="101"/>
      <c r="F18" s="101"/>
      <c r="G18" s="101"/>
      <c r="H18" s="101"/>
      <c r="I18" s="101"/>
      <c r="J18" s="101"/>
      <c r="K18" s="101"/>
      <c r="L18" s="101"/>
      <c r="M18" s="101"/>
      <c r="N18" s="101"/>
      <c r="O18" s="101"/>
      <c r="P18" s="129"/>
    </row>
    <row r="19" spans="1:19" s="1014" customFormat="1" ht="15.6" customHeight="1">
      <c r="A19" s="112" t="s">
        <v>165</v>
      </c>
      <c r="B19" s="112"/>
      <c r="C19" s="112"/>
      <c r="D19" s="112"/>
      <c r="E19" s="112"/>
      <c r="F19" s="112"/>
      <c r="G19" s="112"/>
      <c r="H19" s="112"/>
      <c r="I19" s="112"/>
      <c r="J19" s="112"/>
      <c r="K19" s="112"/>
      <c r="L19" s="112"/>
      <c r="M19" s="112"/>
      <c r="N19" s="112"/>
      <c r="O19" s="112"/>
      <c r="P19" s="112"/>
    </row>
    <row r="20" spans="1:19" s="1014" customFormat="1" ht="15.6" customHeight="1">
      <c r="A20" s="112"/>
      <c r="B20" s="112"/>
      <c r="C20" s="112"/>
      <c r="D20" s="112"/>
      <c r="E20" s="112"/>
      <c r="F20" s="112"/>
      <c r="G20" s="112"/>
      <c r="H20" s="112"/>
      <c r="I20" s="112"/>
      <c r="J20" s="112"/>
      <c r="K20" s="112"/>
      <c r="L20" s="112"/>
      <c r="M20" s="112"/>
      <c r="N20" s="112"/>
      <c r="O20" s="112"/>
      <c r="P20" s="112"/>
    </row>
    <row r="21" spans="1:19" s="1014" customFormat="1" ht="15.6" customHeight="1">
      <c r="A21" s="112"/>
      <c r="B21" s="112"/>
      <c r="C21" s="112"/>
      <c r="D21" s="112"/>
      <c r="E21" s="112"/>
      <c r="F21" s="112"/>
      <c r="G21" s="112"/>
      <c r="H21" s="112"/>
      <c r="I21" s="112"/>
      <c r="J21" s="112"/>
      <c r="K21" s="112"/>
      <c r="L21" s="112"/>
      <c r="M21" s="112"/>
      <c r="N21" s="112"/>
      <c r="O21" s="112"/>
      <c r="P21" s="112"/>
    </row>
    <row r="22" spans="1:19" s="1014" customFormat="1" ht="15.6" customHeight="1">
      <c r="A22" s="101" t="s">
        <v>397</v>
      </c>
      <c r="B22" s="101"/>
      <c r="C22" s="101"/>
      <c r="D22" s="101"/>
      <c r="E22" s="101"/>
      <c r="F22" s="101"/>
      <c r="G22" s="101"/>
      <c r="H22" s="101"/>
      <c r="I22" s="101"/>
      <c r="J22" s="101"/>
      <c r="K22" s="101"/>
      <c r="L22" s="101"/>
      <c r="M22" s="101"/>
      <c r="N22" s="101"/>
      <c r="O22" s="101"/>
      <c r="P22" s="129"/>
    </row>
    <row r="23" spans="1:19" s="1014" customFormat="1" ht="15.6" customHeight="1">
      <c r="A23" s="101" t="s">
        <v>398</v>
      </c>
      <c r="B23" s="101"/>
      <c r="C23" s="101"/>
      <c r="D23" s="101"/>
      <c r="E23" s="101"/>
      <c r="F23" s="101"/>
      <c r="G23" s="101"/>
      <c r="H23" s="101"/>
      <c r="I23" s="101"/>
      <c r="J23" s="101"/>
      <c r="K23" s="101"/>
      <c r="L23" s="101"/>
      <c r="M23" s="101"/>
      <c r="N23" s="101"/>
      <c r="O23" s="101"/>
      <c r="P23" s="129"/>
    </row>
    <row r="24" spans="1:19" s="1014" customFormat="1" ht="15.6" customHeight="1">
      <c r="A24" s="101"/>
      <c r="B24" s="101"/>
      <c r="C24" s="101"/>
      <c r="D24" s="101"/>
      <c r="E24" s="101"/>
      <c r="F24" s="101"/>
      <c r="G24" s="101"/>
      <c r="H24" s="101"/>
      <c r="I24" s="101"/>
      <c r="J24" s="101"/>
      <c r="K24" s="101"/>
      <c r="L24" s="101"/>
      <c r="M24" s="101"/>
      <c r="N24" s="101"/>
      <c r="O24" s="101"/>
      <c r="P24" s="129"/>
    </row>
    <row r="25" spans="1:19" s="1014" customFormat="1" ht="15.6" customHeight="1">
      <c r="A25" s="101" t="s">
        <v>373</v>
      </c>
      <c r="B25" s="101"/>
      <c r="C25" s="101"/>
      <c r="D25" s="101"/>
      <c r="E25" s="101"/>
      <c r="F25" s="101"/>
      <c r="G25" s="101"/>
      <c r="H25" s="101"/>
      <c r="I25" s="101"/>
      <c r="J25" s="101"/>
      <c r="K25" s="101"/>
      <c r="L25" s="101"/>
      <c r="M25" s="101"/>
      <c r="N25" s="101"/>
      <c r="O25" s="101"/>
      <c r="P25" s="129"/>
    </row>
    <row r="26" spans="1:19" s="1014" customFormat="1" ht="15.6" customHeight="1">
      <c r="A26" s="112" t="s">
        <v>206</v>
      </c>
      <c r="B26" s="435"/>
      <c r="C26" s="435"/>
      <c r="D26" s="435"/>
      <c r="E26" s="435"/>
      <c r="F26" s="435"/>
      <c r="G26" s="435"/>
      <c r="H26" s="435"/>
      <c r="I26" s="435"/>
      <c r="J26" s="435"/>
      <c r="K26" s="435"/>
      <c r="L26" s="435"/>
      <c r="M26" s="435"/>
      <c r="N26" s="435"/>
      <c r="O26" s="435"/>
      <c r="P26" s="435"/>
      <c r="Q26" s="112"/>
      <c r="R26" s="112"/>
      <c r="S26" s="112"/>
    </row>
    <row r="27" spans="1:19" s="1014" customFormat="1" ht="15.6" customHeight="1">
      <c r="A27" s="435"/>
      <c r="B27" s="435"/>
      <c r="C27" s="435"/>
      <c r="D27" s="435"/>
      <c r="E27" s="435"/>
      <c r="F27" s="435"/>
      <c r="G27" s="435"/>
      <c r="H27" s="435"/>
      <c r="I27" s="435"/>
      <c r="J27" s="435"/>
      <c r="K27" s="435"/>
      <c r="L27" s="435"/>
      <c r="M27" s="435"/>
      <c r="N27" s="435"/>
      <c r="O27" s="435"/>
      <c r="P27" s="435"/>
      <c r="Q27" s="112"/>
      <c r="R27" s="112"/>
      <c r="S27" s="112"/>
    </row>
    <row r="28" spans="1:19" s="1014" customFormat="1" ht="15.6" customHeight="1">
      <c r="A28" s="105" t="s">
        <v>818</v>
      </c>
      <c r="B28" s="105"/>
      <c r="C28" s="105"/>
      <c r="D28" s="105"/>
      <c r="E28" s="105"/>
      <c r="F28" s="105"/>
      <c r="G28" s="105"/>
      <c r="H28" s="105"/>
      <c r="I28" s="105"/>
      <c r="J28" s="105"/>
      <c r="K28" s="105"/>
      <c r="L28" s="105"/>
      <c r="M28" s="105"/>
      <c r="N28" s="105"/>
      <c r="O28" s="105"/>
      <c r="P28" s="105"/>
    </row>
    <row r="29" spans="1:19" s="1014" customFormat="1" ht="15.6" customHeight="1">
      <c r="A29" s="112" t="s">
        <v>698</v>
      </c>
      <c r="B29" s="112"/>
      <c r="C29" s="112"/>
      <c r="D29" s="112"/>
      <c r="E29" s="112"/>
      <c r="F29" s="112"/>
      <c r="G29" s="112"/>
      <c r="H29" s="112"/>
      <c r="I29" s="112"/>
      <c r="J29" s="112"/>
      <c r="K29" s="112"/>
      <c r="L29" s="112"/>
      <c r="M29" s="112"/>
      <c r="N29" s="112"/>
      <c r="O29" s="112"/>
      <c r="P29" s="112"/>
    </row>
    <row r="30" spans="1:19" s="1014" customFormat="1" ht="15.6" customHeight="1">
      <c r="A30" s="112"/>
      <c r="B30" s="112"/>
      <c r="C30" s="112"/>
      <c r="D30" s="112"/>
      <c r="E30" s="112"/>
      <c r="F30" s="112"/>
      <c r="G30" s="112"/>
      <c r="H30" s="112"/>
      <c r="I30" s="112"/>
      <c r="J30" s="112"/>
      <c r="K30" s="112"/>
      <c r="L30" s="112"/>
      <c r="M30" s="112"/>
      <c r="N30" s="112"/>
      <c r="O30" s="112"/>
      <c r="P30" s="112"/>
    </row>
    <row r="31" spans="1:19" s="1014" customFormat="1" ht="15.6" customHeight="1">
      <c r="A31" s="101"/>
      <c r="B31" s="101"/>
      <c r="C31" s="101"/>
      <c r="D31" s="101"/>
      <c r="E31" s="101"/>
      <c r="F31" s="101"/>
      <c r="G31" s="101"/>
      <c r="H31" s="101"/>
      <c r="I31" s="101"/>
      <c r="J31" s="101"/>
      <c r="K31" s="101"/>
      <c r="L31" s="101"/>
      <c r="M31" s="101"/>
      <c r="N31" s="101"/>
      <c r="O31" s="101"/>
      <c r="P31" s="129"/>
    </row>
    <row r="32" spans="1:19" s="1014" customFormat="1" ht="15.6" customHeight="1">
      <c r="A32" s="101"/>
      <c r="B32" s="101"/>
      <c r="C32" s="101"/>
      <c r="D32" s="101"/>
      <c r="F32" s="101"/>
      <c r="G32" s="101"/>
      <c r="H32" s="101"/>
      <c r="I32" s="101"/>
      <c r="J32" s="101"/>
      <c r="K32" s="101"/>
      <c r="L32" s="101"/>
      <c r="M32" s="101"/>
      <c r="N32" s="101"/>
      <c r="O32" s="101"/>
      <c r="P32" s="129"/>
    </row>
    <row r="33" spans="1:16" s="1014" customFormat="1" ht="36" customHeight="1"/>
    <row r="34" spans="1:16" s="1014" customFormat="1" ht="18" customHeight="1">
      <c r="A34" s="1038"/>
      <c r="B34" s="1038"/>
      <c r="C34" s="1038"/>
      <c r="D34" s="1038"/>
      <c r="E34" s="1038"/>
      <c r="F34" s="1038"/>
      <c r="G34" s="1038"/>
      <c r="H34" s="1038"/>
      <c r="I34" s="1038"/>
      <c r="J34" s="1038"/>
      <c r="K34" s="1038"/>
      <c r="L34" s="1038"/>
      <c r="M34" s="1038"/>
      <c r="N34" s="1038"/>
      <c r="O34" s="1038"/>
      <c r="P34" s="1038"/>
    </row>
    <row r="35" spans="1:16" s="1014" customFormat="1" ht="18" customHeight="1">
      <c r="A35" s="1038"/>
      <c r="B35" s="1038"/>
      <c r="C35" s="1038"/>
      <c r="D35" s="1038"/>
      <c r="E35" s="1038"/>
      <c r="F35" s="1038"/>
      <c r="G35" s="1038"/>
      <c r="H35" s="1038"/>
      <c r="I35" s="1038"/>
      <c r="J35" s="1038"/>
      <c r="K35" s="1038"/>
      <c r="L35" s="1038"/>
      <c r="M35" s="1038"/>
      <c r="N35" s="1038"/>
      <c r="O35" s="1038"/>
      <c r="P35" s="1038"/>
    </row>
    <row r="36" spans="1:16" s="1014" customFormat="1" ht="18" customHeight="1">
      <c r="A36" s="1038"/>
      <c r="B36" s="1038"/>
      <c r="C36" s="1038"/>
      <c r="D36" s="1038"/>
      <c r="E36" s="1038"/>
      <c r="F36" s="1038"/>
      <c r="G36" s="1038"/>
      <c r="H36" s="1038"/>
      <c r="I36" s="1038"/>
      <c r="J36" s="1038"/>
      <c r="K36" s="1038"/>
      <c r="L36" s="1038"/>
      <c r="M36" s="1038"/>
      <c r="N36" s="1038"/>
      <c r="O36" s="1038"/>
      <c r="P36" s="1038"/>
    </row>
    <row r="37" spans="1:16" s="1014" customFormat="1" ht="18" customHeight="1">
      <c r="A37" s="1038"/>
      <c r="B37" s="1038"/>
      <c r="C37" s="1038"/>
      <c r="D37" s="1038"/>
      <c r="E37" s="1038"/>
      <c r="F37" s="1038"/>
      <c r="G37" s="1038"/>
      <c r="H37" s="1038"/>
      <c r="I37" s="1038"/>
      <c r="J37" s="1038"/>
      <c r="K37" s="1038"/>
      <c r="L37" s="1038"/>
      <c r="M37" s="1038"/>
      <c r="N37" s="1038"/>
      <c r="O37" s="1038"/>
      <c r="P37" s="1038"/>
    </row>
    <row r="38" spans="1:16" s="1014" customFormat="1" ht="18" customHeight="1">
      <c r="A38" s="1038"/>
      <c r="B38" s="1038"/>
      <c r="C38" s="1038"/>
      <c r="D38" s="1038"/>
      <c r="E38" s="1038"/>
      <c r="F38" s="1038"/>
      <c r="G38" s="1038"/>
      <c r="H38" s="1038"/>
      <c r="I38" s="1038"/>
      <c r="J38" s="1038"/>
      <c r="K38" s="1038"/>
      <c r="L38" s="1038"/>
      <c r="M38" s="1038"/>
      <c r="N38" s="1038"/>
      <c r="O38" s="1038"/>
      <c r="P38" s="1038"/>
    </row>
    <row r="39" spans="1:16" s="1014" customFormat="1" ht="18" customHeight="1">
      <c r="A39" s="1038"/>
      <c r="B39" s="1038"/>
      <c r="C39" s="1038"/>
      <c r="D39" s="1038"/>
      <c r="E39" s="1038"/>
      <c r="F39" s="1038"/>
      <c r="G39" s="1038"/>
      <c r="H39" s="1038"/>
      <c r="I39" s="1038"/>
      <c r="J39" s="1038"/>
      <c r="K39" s="1038"/>
      <c r="L39" s="1038"/>
      <c r="M39" s="1038"/>
      <c r="N39" s="1038"/>
      <c r="O39" s="1038"/>
      <c r="P39" s="1038"/>
    </row>
    <row r="40" spans="1:16" s="1014" customFormat="1" ht="18" customHeight="1">
      <c r="A40" s="1038"/>
      <c r="B40" s="1038"/>
      <c r="C40" s="1038"/>
      <c r="D40" s="1038"/>
      <c r="E40" s="1038"/>
      <c r="F40" s="1038"/>
      <c r="G40" s="1038"/>
      <c r="H40" s="1038"/>
      <c r="I40" s="1038"/>
      <c r="J40" s="1038"/>
      <c r="K40" s="1038"/>
      <c r="L40" s="1038"/>
      <c r="M40" s="1038"/>
      <c r="N40" s="1038"/>
      <c r="O40" s="1038"/>
      <c r="P40" s="1038"/>
    </row>
    <row r="41" spans="1:16" s="1014" customFormat="1" ht="18" customHeight="1">
      <c r="A41" s="1038"/>
      <c r="B41" s="1038"/>
      <c r="C41" s="1038"/>
      <c r="D41" s="1038"/>
      <c r="E41" s="1038"/>
      <c r="F41" s="1038"/>
      <c r="G41" s="1038"/>
      <c r="H41" s="1038"/>
      <c r="I41" s="1038"/>
      <c r="J41" s="1038"/>
      <c r="K41" s="1038"/>
      <c r="L41" s="1038"/>
      <c r="M41" s="1038"/>
      <c r="N41" s="1038"/>
      <c r="O41" s="1038"/>
      <c r="P41" s="1038"/>
    </row>
    <row r="42" spans="1:16" s="1014" customFormat="1" ht="18" customHeight="1">
      <c r="A42" s="1038"/>
      <c r="B42" s="1038"/>
      <c r="C42" s="1038"/>
      <c r="D42" s="1038"/>
      <c r="E42" s="1038"/>
      <c r="F42" s="1038"/>
      <c r="G42" s="1038"/>
      <c r="H42" s="1038"/>
      <c r="I42" s="1038"/>
      <c r="J42" s="1038"/>
      <c r="K42" s="1038"/>
      <c r="L42" s="1038"/>
      <c r="M42" s="1038"/>
      <c r="N42" s="1038"/>
      <c r="O42" s="1038"/>
      <c r="P42" s="1038"/>
    </row>
    <row r="43" spans="1:16" s="1014" customFormat="1" ht="18" customHeight="1">
      <c r="A43" s="1038"/>
      <c r="B43" s="1038"/>
      <c r="C43" s="1038"/>
      <c r="D43" s="1038"/>
      <c r="E43" s="1038"/>
      <c r="F43" s="1038"/>
      <c r="G43" s="1038"/>
      <c r="H43" s="1038"/>
      <c r="I43" s="1038"/>
      <c r="J43" s="1038"/>
      <c r="K43" s="1038"/>
      <c r="L43" s="1038"/>
      <c r="M43" s="1038"/>
      <c r="N43" s="1038"/>
      <c r="O43" s="1038"/>
      <c r="P43" s="1038"/>
    </row>
    <row r="44" spans="1:16" s="1014" customFormat="1" ht="18" customHeight="1">
      <c r="A44" s="1038"/>
      <c r="B44" s="1038"/>
      <c r="C44" s="1038"/>
      <c r="D44" s="1038"/>
      <c r="E44" s="1038"/>
      <c r="F44" s="1038"/>
      <c r="G44" s="1038"/>
      <c r="H44" s="1038"/>
      <c r="I44" s="1038"/>
      <c r="J44" s="1038"/>
      <c r="K44" s="1038"/>
      <c r="L44" s="1038"/>
      <c r="M44" s="1038"/>
      <c r="N44" s="1038"/>
      <c r="O44" s="1038"/>
      <c r="P44" s="1038"/>
    </row>
    <row r="45" spans="1:16" s="1014" customFormat="1" ht="18" customHeight="1">
      <c r="A45" s="1038"/>
      <c r="B45" s="1038"/>
      <c r="C45" s="1038"/>
      <c r="D45" s="1038"/>
      <c r="E45" s="1038"/>
      <c r="F45" s="1038"/>
      <c r="G45" s="1038"/>
      <c r="H45" s="1038"/>
      <c r="I45" s="1038"/>
      <c r="J45" s="1038"/>
      <c r="K45" s="1038"/>
      <c r="L45" s="1038"/>
      <c r="M45" s="1038"/>
      <c r="N45" s="1038"/>
      <c r="O45" s="1038"/>
      <c r="P45" s="1038"/>
    </row>
    <row r="46" spans="1:16" s="1014" customFormat="1" ht="18" customHeight="1">
      <c r="A46" s="1038"/>
      <c r="B46" s="1038"/>
      <c r="C46" s="1038"/>
      <c r="D46" s="1038"/>
      <c r="E46" s="1038"/>
      <c r="F46" s="1038"/>
      <c r="G46" s="1038"/>
      <c r="H46" s="1038"/>
      <c r="I46" s="1038"/>
      <c r="J46" s="1038"/>
      <c r="K46" s="1038"/>
      <c r="L46" s="1038"/>
      <c r="M46" s="1038"/>
      <c r="N46" s="1038"/>
      <c r="O46" s="1038"/>
      <c r="P46" s="1038"/>
    </row>
    <row r="47" spans="1:16" s="1014" customFormat="1" ht="18" customHeight="1">
      <c r="A47" s="1038"/>
      <c r="B47" s="1038"/>
      <c r="C47" s="1038"/>
      <c r="D47" s="1038"/>
      <c r="E47" s="1038"/>
      <c r="F47" s="1038"/>
      <c r="G47" s="1038"/>
      <c r="H47" s="1038"/>
      <c r="I47" s="1038"/>
      <c r="J47" s="1038"/>
      <c r="K47" s="1038"/>
      <c r="L47" s="1038"/>
      <c r="M47" s="1038"/>
      <c r="N47" s="1038"/>
      <c r="O47" s="1038"/>
      <c r="P47" s="1038"/>
    </row>
    <row r="48" spans="1:16" s="1014" customFormat="1" ht="18" customHeight="1">
      <c r="A48" s="1038"/>
      <c r="B48" s="1038"/>
      <c r="C48" s="1038"/>
      <c r="D48" s="1038"/>
      <c r="E48" s="1038"/>
      <c r="F48" s="1038"/>
      <c r="G48" s="1038"/>
      <c r="H48" s="1038"/>
      <c r="I48" s="1038"/>
      <c r="J48" s="1038"/>
      <c r="K48" s="1038"/>
      <c r="L48" s="1038"/>
      <c r="M48" s="1038"/>
      <c r="N48" s="1038"/>
      <c r="O48" s="1038"/>
      <c r="P48" s="1038"/>
    </row>
    <row r="49" spans="1:19" s="1014" customFormat="1" ht="18" customHeight="1">
      <c r="A49" s="1038"/>
      <c r="B49" s="1038"/>
      <c r="C49" s="1038"/>
      <c r="D49" s="1038"/>
      <c r="E49" s="1038"/>
      <c r="F49" s="1038"/>
      <c r="G49" s="1038"/>
      <c r="H49" s="1038"/>
      <c r="I49" s="1038"/>
      <c r="J49" s="1038"/>
      <c r="K49" s="1038"/>
      <c r="L49" s="1038"/>
      <c r="M49" s="1038"/>
      <c r="N49" s="1038"/>
      <c r="O49" s="1038"/>
      <c r="P49" s="1038"/>
    </row>
    <row r="50" spans="1:19" s="1014" customFormat="1" ht="18" customHeight="1">
      <c r="A50" s="1038"/>
      <c r="B50" s="1038"/>
      <c r="C50" s="1038"/>
      <c r="D50" s="1038"/>
      <c r="E50" s="1038"/>
      <c r="F50" s="1038"/>
      <c r="G50" s="1038"/>
      <c r="H50" s="1038"/>
      <c r="I50" s="1038"/>
      <c r="J50" s="1038"/>
      <c r="K50" s="1038"/>
      <c r="L50" s="1038"/>
      <c r="M50" s="1038"/>
      <c r="N50" s="1038"/>
      <c r="O50" s="1038"/>
      <c r="P50" s="1038"/>
    </row>
    <row r="51" spans="1:19" s="1014" customFormat="1" ht="18" customHeight="1">
      <c r="A51" s="1038"/>
      <c r="B51" s="1038"/>
      <c r="C51" s="1038"/>
      <c r="D51" s="1038"/>
      <c r="E51" s="1038"/>
      <c r="F51" s="1038"/>
      <c r="G51" s="1038"/>
      <c r="H51" s="1038"/>
      <c r="I51" s="1038"/>
      <c r="J51" s="1038"/>
      <c r="K51" s="1038"/>
      <c r="L51" s="1038"/>
      <c r="M51" s="1038"/>
      <c r="N51" s="1038"/>
      <c r="O51" s="1038"/>
      <c r="P51" s="1038"/>
    </row>
    <row r="52" spans="1:19" s="1014" customFormat="1" ht="36" customHeight="1">
      <c r="A52" s="1038"/>
      <c r="B52" s="1038"/>
      <c r="C52" s="1038"/>
      <c r="D52" s="1038"/>
      <c r="E52" s="1038"/>
      <c r="F52" s="1038"/>
      <c r="G52" s="1038"/>
      <c r="H52" s="1038"/>
      <c r="I52" s="1038"/>
      <c r="J52" s="1038"/>
      <c r="K52" s="1038"/>
      <c r="L52" s="1038"/>
      <c r="M52" s="1038"/>
      <c r="N52" s="1038"/>
      <c r="O52" s="1038"/>
      <c r="P52" s="1038"/>
    </row>
    <row r="53" spans="1:19" s="1014" customFormat="1" ht="18" customHeight="1">
      <c r="A53" s="1038"/>
      <c r="B53" s="1038"/>
      <c r="C53" s="1038"/>
      <c r="D53" s="1038"/>
      <c r="E53" s="1038"/>
      <c r="F53" s="1038"/>
      <c r="G53" s="1038"/>
      <c r="H53" s="1038"/>
      <c r="I53" s="1038"/>
      <c r="J53" s="1038"/>
      <c r="K53" s="1038"/>
      <c r="L53" s="1038"/>
      <c r="M53" s="1038"/>
      <c r="N53" s="1038"/>
      <c r="O53" s="1038"/>
      <c r="P53" s="1038"/>
    </row>
    <row r="54" spans="1:19" s="1014" customFormat="1" ht="18" customHeight="1">
      <c r="A54" s="1038"/>
      <c r="B54" s="1038"/>
      <c r="C54" s="1038"/>
      <c r="D54" s="1038"/>
      <c r="E54" s="1038"/>
      <c r="F54" s="1038"/>
      <c r="G54" s="1038"/>
      <c r="H54" s="1038"/>
      <c r="I54" s="1038"/>
      <c r="J54" s="1038"/>
      <c r="K54" s="1038"/>
      <c r="L54" s="1038"/>
      <c r="M54" s="1038"/>
      <c r="N54" s="1038"/>
      <c r="O54" s="1038"/>
      <c r="P54" s="1038"/>
    </row>
    <row r="55" spans="1:19" s="1014" customFormat="1" ht="18" customHeight="1">
      <c r="A55" s="1038"/>
      <c r="B55" s="1038"/>
      <c r="C55" s="1038"/>
      <c r="D55" s="1038"/>
      <c r="E55" s="1038"/>
      <c r="F55" s="1038"/>
      <c r="G55" s="1038"/>
      <c r="H55" s="1038"/>
      <c r="I55" s="1038"/>
      <c r="J55" s="1038"/>
      <c r="K55" s="1038"/>
      <c r="L55" s="1038"/>
      <c r="M55" s="1038"/>
      <c r="N55" s="1038"/>
      <c r="O55" s="1038"/>
      <c r="P55" s="1038"/>
    </row>
    <row r="56" spans="1:19" s="1014" customFormat="1" ht="18" customHeight="1">
      <c r="A56" s="1038"/>
      <c r="B56" s="1038"/>
      <c r="C56" s="1038"/>
      <c r="D56" s="1038"/>
      <c r="E56" s="1038"/>
      <c r="F56" s="1038"/>
      <c r="G56" s="1038"/>
      <c r="H56" s="1038"/>
      <c r="I56" s="1038"/>
      <c r="J56" s="1038"/>
      <c r="K56" s="1038"/>
      <c r="L56" s="1038"/>
      <c r="M56" s="1038"/>
      <c r="N56" s="1038"/>
      <c r="O56" s="1038"/>
      <c r="P56" s="1038"/>
    </row>
    <row r="57" spans="1:19" s="1014" customFormat="1" ht="18" customHeight="1">
      <c r="A57" s="1038"/>
      <c r="B57" s="1038"/>
      <c r="C57" s="1038"/>
      <c r="D57" s="1038"/>
      <c r="E57" s="1038"/>
      <c r="F57" s="1038"/>
      <c r="G57" s="1038"/>
      <c r="H57" s="1038"/>
      <c r="I57" s="1038"/>
      <c r="J57" s="1038"/>
      <c r="K57" s="1038"/>
      <c r="L57" s="1038"/>
      <c r="M57" s="1038"/>
      <c r="N57" s="1038"/>
      <c r="O57" s="1038"/>
      <c r="P57" s="1038"/>
    </row>
    <row r="58" spans="1:19" s="1014" customFormat="1" ht="18" customHeight="1">
      <c r="A58" s="1038"/>
      <c r="B58" s="1038"/>
      <c r="C58" s="1038"/>
      <c r="D58" s="1038"/>
      <c r="E58" s="1038"/>
      <c r="F58" s="1038"/>
      <c r="G58" s="1038"/>
      <c r="H58" s="1038"/>
      <c r="I58" s="1038"/>
      <c r="J58" s="1038"/>
      <c r="K58" s="1038"/>
      <c r="L58" s="1038"/>
      <c r="M58" s="1038"/>
      <c r="N58" s="1038"/>
      <c r="O58" s="1038"/>
      <c r="P58" s="1038"/>
    </row>
    <row r="59" spans="1:19" s="1014" customFormat="1" ht="18" customHeight="1">
      <c r="A59" s="1038"/>
      <c r="B59" s="1038"/>
      <c r="C59" s="1038"/>
      <c r="D59" s="1038"/>
      <c r="E59" s="1038"/>
      <c r="F59" s="1038"/>
      <c r="G59" s="1038"/>
      <c r="H59" s="1038"/>
      <c r="I59" s="1038"/>
      <c r="J59" s="1038"/>
      <c r="K59" s="1038"/>
      <c r="L59" s="1038"/>
      <c r="M59" s="1038"/>
      <c r="N59" s="1038"/>
      <c r="O59" s="1038"/>
      <c r="P59" s="1038"/>
    </row>
    <row r="60" spans="1:19" s="1039" customFormat="1" ht="30.6" customHeight="1">
      <c r="A60" s="1038"/>
      <c r="B60" s="1038"/>
      <c r="C60" s="1038"/>
      <c r="D60" s="1038"/>
      <c r="E60" s="1038"/>
      <c r="F60" s="1038"/>
      <c r="G60" s="1038"/>
      <c r="H60" s="1038"/>
      <c r="I60" s="1038"/>
      <c r="J60" s="1038"/>
      <c r="K60" s="1038"/>
      <c r="L60" s="1038"/>
      <c r="M60" s="1038"/>
      <c r="N60" s="1038"/>
      <c r="O60" s="1038"/>
      <c r="P60" s="1038"/>
      <c r="Q60" s="1120"/>
      <c r="R60" s="1120"/>
      <c r="S60" s="1120"/>
    </row>
    <row r="61" spans="1:19" s="1039" customFormat="1" ht="30.6" customHeight="1">
      <c r="A61" s="1038"/>
      <c r="B61" s="1038"/>
      <c r="C61" s="1038"/>
      <c r="D61" s="1038"/>
      <c r="E61" s="1038"/>
      <c r="F61" s="1038"/>
      <c r="G61" s="1038"/>
      <c r="H61" s="1038"/>
      <c r="I61" s="1038"/>
      <c r="J61" s="1038"/>
      <c r="K61" s="1038"/>
      <c r="L61" s="1038"/>
      <c r="M61" s="1038"/>
      <c r="N61" s="1038"/>
      <c r="O61" s="1038"/>
      <c r="P61" s="1038"/>
      <c r="Q61" s="1120"/>
      <c r="R61" s="1120"/>
      <c r="S61" s="1120"/>
    </row>
    <row r="62" spans="1:19" s="1039" customFormat="1" ht="18" customHeight="1">
      <c r="A62" s="1038"/>
      <c r="B62" s="1038"/>
      <c r="C62" s="1038"/>
      <c r="D62" s="1038"/>
      <c r="E62" s="1038"/>
      <c r="F62" s="1038"/>
      <c r="G62" s="1038"/>
      <c r="H62" s="1038"/>
      <c r="I62" s="1038"/>
      <c r="J62" s="1038"/>
      <c r="K62" s="1038"/>
      <c r="L62" s="1038"/>
      <c r="M62" s="1038"/>
      <c r="N62" s="1038"/>
      <c r="O62" s="1038"/>
      <c r="P62" s="1038"/>
    </row>
    <row r="63" spans="1:19" s="1039" customFormat="1" ht="30.6" customHeight="1">
      <c r="A63" s="1038"/>
      <c r="B63" s="1038"/>
      <c r="C63" s="1038"/>
      <c r="D63" s="1038"/>
      <c r="E63" s="1038"/>
      <c r="F63" s="1038"/>
      <c r="G63" s="1038"/>
      <c r="H63" s="1038"/>
      <c r="I63" s="1038"/>
      <c r="J63" s="1038"/>
      <c r="K63" s="1038"/>
      <c r="L63" s="1038"/>
      <c r="M63" s="1038"/>
      <c r="N63" s="1038"/>
      <c r="O63" s="1038"/>
      <c r="P63" s="1038"/>
      <c r="Q63" s="1120"/>
      <c r="R63" s="1120"/>
      <c r="S63" s="1120"/>
    </row>
    <row r="65" ht="18" customHeight="1"/>
    <row r="66" ht="18" customHeight="1"/>
    <row r="67" ht="18" customHeight="1"/>
    <row r="68" ht="18" customHeight="1"/>
    <row r="69" ht="18" customHeight="1"/>
    <row r="70" ht="18" customHeight="1"/>
    <row r="71" ht="36" customHeight="1"/>
    <row r="72" ht="120" customHeight="1"/>
    <row r="73" ht="18" customHeight="1"/>
    <row r="74" ht="18" customHeight="1"/>
    <row r="75" ht="18" customHeight="1"/>
    <row r="76" ht="18" customHeight="1"/>
    <row r="77" ht="24" customHeight="1"/>
  </sheetData>
  <mergeCells count="25">
    <mergeCell ref="A3:B3"/>
    <mergeCell ref="C3:D3"/>
    <mergeCell ref="J4:K4"/>
    <mergeCell ref="A13:P13"/>
    <mergeCell ref="A14:P14"/>
    <mergeCell ref="A15:P15"/>
    <mergeCell ref="A28:P28"/>
    <mergeCell ref="A4:A5"/>
    <mergeCell ref="B4:B5"/>
    <mergeCell ref="C4:C5"/>
    <mergeCell ref="D4:D5"/>
    <mergeCell ref="E4:E5"/>
    <mergeCell ref="F4:F5"/>
    <mergeCell ref="G4:G5"/>
    <mergeCell ref="H4:H5"/>
    <mergeCell ref="I4:I5"/>
    <mergeCell ref="L4:L5"/>
    <mergeCell ref="M4:M5"/>
    <mergeCell ref="N4:N5"/>
    <mergeCell ref="O4:O5"/>
    <mergeCell ref="P4:P5"/>
    <mergeCell ref="A10:P12"/>
    <mergeCell ref="A19:P21"/>
    <mergeCell ref="A26:P27"/>
    <mergeCell ref="A29:P30"/>
  </mergeCells>
  <phoneticPr fontId="7"/>
  <pageMargins left="0.7" right="0.7" top="0.75" bottom="0.75" header="0.3" footer="0.3"/>
  <pageSetup paperSize="9" scale="91" fitToWidth="1" fitToHeight="1" orientation="landscape"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13">
    <tabColor rgb="FFCCFFCC"/>
  </sheetPr>
  <dimension ref="A1:AZ198"/>
  <sheetViews>
    <sheetView showGridLines="0" view="pageBreakPreview" zoomScale="90" zoomScaleSheetLayoutView="90" workbookViewId="0"/>
  </sheetViews>
  <sheetFormatPr defaultRowHeight="13.2"/>
  <cols>
    <col min="1" max="52" width="2.625" style="165" customWidth="1"/>
  </cols>
  <sheetData>
    <row r="1" spans="1:33" s="165" customFormat="1" ht="18" customHeight="1">
      <c r="A1" s="101"/>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34"/>
    </row>
    <row r="2" spans="1:33" s="165" customFormat="1" ht="18" customHeight="1">
      <c r="A2" s="1135" t="s">
        <v>154</v>
      </c>
      <c r="B2" s="1135"/>
      <c r="C2" s="1135"/>
      <c r="D2" s="1135"/>
      <c r="E2" s="1135"/>
      <c r="F2" s="1135"/>
      <c r="G2" s="1135"/>
      <c r="H2" s="1135"/>
      <c r="I2" s="1135"/>
      <c r="J2" s="1135"/>
      <c r="K2" s="1135"/>
      <c r="L2" s="1135"/>
      <c r="M2" s="1135"/>
      <c r="N2" s="1135"/>
      <c r="O2" s="1135"/>
      <c r="P2" s="1135"/>
      <c r="Q2" s="1135"/>
      <c r="R2" s="1135"/>
      <c r="S2" s="1135"/>
      <c r="T2" s="1135"/>
      <c r="U2" s="1135"/>
      <c r="V2" s="1135"/>
      <c r="W2" s="1135"/>
      <c r="X2" s="1135"/>
      <c r="Y2" s="1135"/>
      <c r="Z2" s="1135"/>
      <c r="AA2" s="1135"/>
      <c r="AB2" s="1135"/>
      <c r="AC2" s="1135"/>
      <c r="AD2" s="1135"/>
      <c r="AE2" s="1135"/>
      <c r="AF2" s="1135"/>
      <c r="AG2" s="1135"/>
    </row>
    <row r="3" spans="1:33" s="165" customFormat="1" ht="18" customHeight="1">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row>
    <row r="4" spans="1:33" s="165" customFormat="1" ht="18" customHeight="1">
      <c r="A4" s="112" t="s">
        <v>278</v>
      </c>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row>
    <row r="5" spans="1:33" s="165" customFormat="1" ht="18"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row>
    <row r="6" spans="1:33" s="165" customFormat="1" ht="18" customHeight="1">
      <c r="A6" s="101"/>
      <c r="B6" s="101"/>
      <c r="C6" s="101"/>
      <c r="D6" s="101"/>
      <c r="E6" s="101"/>
      <c r="F6" s="101"/>
      <c r="G6" s="101"/>
      <c r="H6" s="101"/>
      <c r="I6" s="101"/>
      <c r="J6" s="101"/>
      <c r="K6" s="101"/>
      <c r="L6" s="101"/>
      <c r="M6" s="101"/>
      <c r="N6" s="101"/>
      <c r="O6" s="101"/>
      <c r="P6" s="128"/>
      <c r="Q6" s="101"/>
      <c r="R6" s="101"/>
      <c r="S6" s="101"/>
      <c r="T6" s="101"/>
      <c r="U6" s="101"/>
      <c r="V6" s="101"/>
      <c r="W6" s="101"/>
      <c r="X6" s="101"/>
      <c r="Y6" s="101"/>
      <c r="Z6" s="101"/>
      <c r="AA6" s="101"/>
      <c r="AB6" s="101"/>
      <c r="AC6" s="101"/>
      <c r="AD6" s="101"/>
      <c r="AE6" s="101"/>
      <c r="AF6" s="101"/>
      <c r="AG6" s="101"/>
    </row>
    <row r="7" spans="1:33" s="165" customFormat="1" ht="18" customHeight="1">
      <c r="A7" s="1136" t="s">
        <v>400</v>
      </c>
      <c r="B7" s="1136"/>
      <c r="C7" s="1136"/>
      <c r="D7" s="1136"/>
      <c r="E7" s="1136"/>
      <c r="F7" s="1136"/>
      <c r="G7" s="1136"/>
      <c r="H7" s="101"/>
      <c r="I7" s="101"/>
      <c r="J7" s="101"/>
      <c r="K7" s="101"/>
      <c r="L7" s="101"/>
      <c r="M7" s="101"/>
      <c r="N7" s="101"/>
      <c r="O7" s="101"/>
      <c r="P7" s="128"/>
      <c r="Q7" s="101"/>
      <c r="R7" s="101"/>
      <c r="S7" s="101"/>
      <c r="T7" s="101"/>
      <c r="U7" s="101"/>
      <c r="V7" s="101"/>
      <c r="W7" s="101"/>
      <c r="X7" s="101"/>
      <c r="Y7" s="101"/>
      <c r="Z7" s="101"/>
      <c r="AA7" s="101"/>
      <c r="AB7" s="101"/>
      <c r="AC7" s="101"/>
      <c r="AD7" s="101"/>
      <c r="AE7" s="101"/>
      <c r="AF7" s="101"/>
      <c r="AG7" s="101"/>
    </row>
    <row r="8" spans="1:33" s="165" customFormat="1" ht="18" customHeight="1">
      <c r="A8" s="101"/>
      <c r="B8" s="101"/>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row>
    <row r="9" spans="1:33" s="165" customFormat="1" ht="18" customHeight="1">
      <c r="A9" s="101"/>
      <c r="B9" s="101"/>
      <c r="C9" s="101"/>
      <c r="D9" s="101"/>
      <c r="E9" s="101"/>
      <c r="F9" s="101"/>
      <c r="G9" s="101"/>
      <c r="H9" s="101"/>
      <c r="I9" s="101"/>
      <c r="J9" s="101"/>
      <c r="K9" s="101"/>
      <c r="L9" s="101"/>
      <c r="M9" s="101"/>
      <c r="N9" s="101"/>
      <c r="O9" s="101"/>
      <c r="P9" s="101"/>
      <c r="Q9" s="101"/>
      <c r="R9" s="101"/>
      <c r="S9" s="101"/>
      <c r="T9" s="101"/>
      <c r="U9" s="101"/>
      <c r="V9" s="105" t="s">
        <v>270</v>
      </c>
      <c r="W9" s="105"/>
      <c r="X9" s="105"/>
      <c r="Y9" s="105"/>
      <c r="Z9" s="105"/>
      <c r="AA9" s="105"/>
      <c r="AB9" s="105"/>
      <c r="AC9" s="105"/>
      <c r="AD9" s="105"/>
      <c r="AE9" s="105"/>
      <c r="AF9" s="105"/>
      <c r="AG9" s="105"/>
    </row>
    <row r="10" spans="1:33" s="165" customFormat="1" ht="18" customHeight="1">
      <c r="A10" s="101"/>
      <c r="B10" s="101"/>
      <c r="C10" s="101"/>
      <c r="D10" s="101"/>
      <c r="E10" s="101"/>
      <c r="F10" s="101"/>
      <c r="G10" s="101"/>
      <c r="H10" s="101"/>
      <c r="I10" s="101"/>
      <c r="J10" s="101"/>
      <c r="K10" s="101"/>
      <c r="L10" s="101"/>
      <c r="M10" s="101"/>
      <c r="N10" s="101"/>
      <c r="O10" s="101"/>
      <c r="P10" s="128"/>
      <c r="Q10" s="101" t="s">
        <v>401</v>
      </c>
      <c r="R10" s="101"/>
      <c r="S10" s="101"/>
      <c r="T10" s="101"/>
      <c r="U10" s="1136"/>
      <c r="V10" s="1136"/>
      <c r="W10" s="1136"/>
      <c r="X10" s="1136"/>
      <c r="Y10" s="1136"/>
      <c r="Z10" s="1136"/>
      <c r="AA10" s="1136"/>
      <c r="AB10" s="1136"/>
      <c r="AC10" s="1136"/>
      <c r="AD10" s="1136"/>
      <c r="AE10" s="1136"/>
      <c r="AF10" s="1136"/>
      <c r="AG10" s="101"/>
    </row>
    <row r="11" spans="1:33" s="165" customFormat="1" ht="18" customHeight="1">
      <c r="A11" s="101"/>
      <c r="B11" s="101"/>
      <c r="C11" s="101"/>
      <c r="D11" s="101"/>
      <c r="E11" s="101"/>
      <c r="F11" s="101"/>
      <c r="G11" s="101"/>
      <c r="H11" s="101"/>
      <c r="I11" s="101"/>
      <c r="J11" s="101"/>
      <c r="K11" s="101"/>
      <c r="L11" s="101"/>
      <c r="M11" s="101"/>
      <c r="N11" s="101"/>
      <c r="O11" s="101"/>
      <c r="P11" s="128"/>
      <c r="Q11" s="101" t="s">
        <v>39</v>
      </c>
      <c r="R11" s="101"/>
      <c r="S11" s="101"/>
      <c r="T11" s="101"/>
      <c r="U11" s="1136"/>
      <c r="V11" s="1136"/>
      <c r="W11" s="1136"/>
      <c r="X11" s="1136"/>
      <c r="Y11" s="1136"/>
      <c r="Z11" s="1136"/>
      <c r="AA11" s="1136"/>
      <c r="AB11" s="1136"/>
      <c r="AC11" s="1136"/>
      <c r="AD11" s="1136"/>
      <c r="AE11" s="1136"/>
      <c r="AF11" s="1136"/>
      <c r="AG11" s="101"/>
    </row>
    <row r="12" spans="1:33" s="165" customFormat="1" ht="18" customHeight="1">
      <c r="A12" s="101"/>
      <c r="B12" s="101"/>
      <c r="C12" s="101"/>
      <c r="D12" s="101"/>
      <c r="E12" s="101"/>
      <c r="F12" s="101"/>
      <c r="G12" s="101"/>
      <c r="H12" s="101"/>
      <c r="I12" s="101"/>
      <c r="J12" s="101"/>
      <c r="K12" s="101"/>
      <c r="L12" s="101"/>
      <c r="M12" s="101"/>
      <c r="N12" s="101"/>
      <c r="O12" s="101"/>
      <c r="P12" s="101"/>
      <c r="Q12" s="101"/>
      <c r="R12" s="101"/>
      <c r="S12" s="101"/>
      <c r="T12" s="101"/>
      <c r="U12" s="101"/>
      <c r="V12" s="105" t="s">
        <v>358</v>
      </c>
      <c r="W12" s="105"/>
      <c r="X12" s="105"/>
      <c r="Y12" s="105"/>
      <c r="Z12" s="105"/>
      <c r="AA12" s="105"/>
      <c r="AB12" s="105"/>
      <c r="AC12" s="105"/>
      <c r="AD12" s="105"/>
      <c r="AE12" s="105"/>
      <c r="AF12" s="105"/>
      <c r="AG12" s="105"/>
    </row>
    <row r="13" spans="1:33" s="165" customFormat="1" ht="18" customHeight="1">
      <c r="A13" s="101"/>
      <c r="B13" s="101"/>
      <c r="C13" s="101"/>
      <c r="D13" s="101"/>
      <c r="E13" s="101"/>
      <c r="F13" s="101"/>
      <c r="G13" s="101"/>
      <c r="H13" s="101"/>
      <c r="I13" s="101"/>
      <c r="J13" s="101"/>
      <c r="K13" s="101"/>
      <c r="L13" s="101"/>
      <c r="M13" s="101"/>
      <c r="N13" s="101"/>
      <c r="O13" s="101"/>
      <c r="P13" s="128"/>
      <c r="Q13" s="101" t="s">
        <v>401</v>
      </c>
      <c r="R13" s="101"/>
      <c r="S13" s="101"/>
      <c r="T13" s="101"/>
      <c r="U13" s="1136"/>
      <c r="V13" s="1136"/>
      <c r="W13" s="1136"/>
      <c r="X13" s="1136"/>
      <c r="Y13" s="1136"/>
      <c r="Z13" s="1136"/>
      <c r="AA13" s="1136"/>
      <c r="AB13" s="1136"/>
      <c r="AC13" s="1136"/>
      <c r="AD13" s="1136"/>
      <c r="AE13" s="1136"/>
      <c r="AF13" s="1136"/>
      <c r="AG13" s="101"/>
    </row>
    <row r="14" spans="1:33" s="165" customFormat="1" ht="18" customHeight="1">
      <c r="A14" s="101"/>
      <c r="B14" s="101"/>
      <c r="C14" s="101"/>
      <c r="D14" s="101"/>
      <c r="E14" s="101"/>
      <c r="F14" s="101"/>
      <c r="G14" s="101"/>
      <c r="H14" s="101"/>
      <c r="I14" s="101"/>
      <c r="J14" s="101"/>
      <c r="K14" s="101"/>
      <c r="L14" s="101"/>
      <c r="M14" s="101"/>
      <c r="N14" s="101"/>
      <c r="O14" s="101"/>
      <c r="P14" s="101"/>
      <c r="Q14" s="101" t="s">
        <v>39</v>
      </c>
      <c r="R14" s="101"/>
      <c r="S14" s="101"/>
      <c r="T14" s="101"/>
      <c r="U14" s="1136"/>
      <c r="V14" s="1136"/>
      <c r="W14" s="1136"/>
      <c r="X14" s="1136"/>
      <c r="Y14" s="1136"/>
      <c r="Z14" s="1136"/>
      <c r="AA14" s="1136"/>
      <c r="AB14" s="1136"/>
      <c r="AC14" s="1136"/>
      <c r="AD14" s="1136"/>
      <c r="AE14" s="1136"/>
      <c r="AF14" s="1136"/>
      <c r="AG14" s="101"/>
    </row>
    <row r="15" spans="1:33" s="165" customFormat="1" ht="18" customHeight="1">
      <c r="A15" s="101"/>
      <c r="B15" s="101"/>
      <c r="C15" s="101"/>
      <c r="D15" s="101"/>
      <c r="E15" s="101"/>
      <c r="F15" s="101"/>
      <c r="G15" s="101"/>
      <c r="H15" s="101"/>
      <c r="I15" s="101"/>
      <c r="J15" s="101"/>
      <c r="K15" s="101"/>
      <c r="L15" s="101"/>
      <c r="M15" s="101"/>
      <c r="N15" s="101"/>
      <c r="O15" s="101"/>
      <c r="P15" s="128"/>
      <c r="Q15" s="101"/>
      <c r="R15" s="101"/>
      <c r="S15" s="101"/>
      <c r="T15" s="101"/>
      <c r="U15" s="101"/>
      <c r="V15" s="101"/>
      <c r="W15" s="101"/>
      <c r="X15" s="101"/>
      <c r="Y15" s="101"/>
      <c r="Z15" s="101"/>
      <c r="AA15" s="101"/>
      <c r="AB15" s="101"/>
      <c r="AC15" s="101"/>
      <c r="AD15" s="101"/>
      <c r="AE15" s="101"/>
      <c r="AF15" s="101"/>
      <c r="AG15" s="101"/>
    </row>
    <row r="16" spans="1:33" s="165" customFormat="1" ht="18" customHeight="1">
      <c r="A16" s="1040" t="s">
        <v>171</v>
      </c>
      <c r="B16" s="101"/>
      <c r="C16" s="101"/>
      <c r="D16" s="101"/>
      <c r="E16" s="101"/>
      <c r="F16" s="101"/>
      <c r="G16" s="101"/>
      <c r="H16" s="101"/>
      <c r="I16" s="101"/>
      <c r="J16" s="101"/>
      <c r="K16" s="101"/>
      <c r="L16" s="101"/>
      <c r="M16" s="101"/>
      <c r="N16" s="101"/>
      <c r="O16" s="101"/>
      <c r="P16" s="128"/>
      <c r="Q16" s="101"/>
      <c r="R16" s="101"/>
      <c r="S16" s="101"/>
      <c r="T16" s="101"/>
      <c r="U16" s="101"/>
      <c r="V16" s="101"/>
      <c r="W16" s="101"/>
      <c r="X16" s="101"/>
      <c r="Y16" s="101"/>
      <c r="Z16" s="101"/>
      <c r="AA16" s="101"/>
      <c r="AB16" s="101"/>
      <c r="AC16" s="101"/>
      <c r="AD16" s="101"/>
      <c r="AE16" s="101"/>
      <c r="AF16" s="101"/>
      <c r="AG16" s="101"/>
    </row>
    <row r="17" spans="1:33" s="165" customFormat="1" ht="18" customHeight="1">
      <c r="A17" s="101"/>
      <c r="B17" s="112" t="s">
        <v>404</v>
      </c>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row>
    <row r="18" spans="1:33" s="165" customFormat="1" ht="18" customHeight="1">
      <c r="A18" s="101"/>
      <c r="B18" s="112"/>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row>
    <row r="19" spans="1:33" s="165" customFormat="1" ht="18" customHeight="1">
      <c r="A19" s="101"/>
      <c r="B19" s="105" t="s">
        <v>355</v>
      </c>
      <c r="C19" s="105"/>
      <c r="D19" s="105"/>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row>
    <row r="20" spans="1:33" s="165" customFormat="1" ht="18" customHeight="1">
      <c r="A20" s="101"/>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row>
    <row r="21" spans="1:33" s="165" customFormat="1" ht="18" customHeight="1">
      <c r="A21" s="1040" t="s">
        <v>405</v>
      </c>
      <c r="B21" s="101"/>
      <c r="C21" s="101"/>
      <c r="D21" s="101"/>
      <c r="E21" s="101"/>
      <c r="F21" s="101"/>
      <c r="G21" s="101"/>
      <c r="H21" s="101"/>
      <c r="I21" s="101"/>
      <c r="J21" s="101"/>
      <c r="K21" s="101"/>
      <c r="L21" s="101"/>
      <c r="M21" s="101"/>
      <c r="N21" s="101"/>
      <c r="O21" s="101"/>
      <c r="P21" s="128"/>
      <c r="Q21" s="101"/>
      <c r="R21" s="101"/>
      <c r="S21" s="101"/>
      <c r="T21" s="101"/>
      <c r="U21" s="101"/>
      <c r="V21" s="101"/>
      <c r="W21" s="101"/>
      <c r="X21" s="101"/>
      <c r="Y21" s="101"/>
      <c r="Z21" s="101"/>
      <c r="AA21" s="101"/>
      <c r="AB21" s="101"/>
      <c r="AC21" s="101"/>
      <c r="AD21" s="101"/>
      <c r="AE21" s="101"/>
      <c r="AF21" s="101"/>
      <c r="AG21" s="101"/>
    </row>
    <row r="22" spans="1:33" s="165" customFormat="1" ht="18" customHeight="1">
      <c r="A22" s="101"/>
      <c r="B22" s="112" t="s">
        <v>406</v>
      </c>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row>
    <row r="23" spans="1:33" s="165" customFormat="1" ht="18" customHeight="1">
      <c r="A23" s="101"/>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row>
    <row r="24" spans="1:33" s="165" customFormat="1" ht="18" customHeight="1">
      <c r="A24" s="101"/>
      <c r="B24" s="101"/>
      <c r="C24" s="101"/>
      <c r="D24" s="101"/>
      <c r="E24" s="101"/>
      <c r="F24" s="101"/>
      <c r="G24" s="101"/>
      <c r="H24" s="101"/>
      <c r="I24" s="101"/>
      <c r="J24" s="101"/>
      <c r="K24" s="101"/>
      <c r="L24" s="101"/>
      <c r="M24" s="101"/>
      <c r="N24" s="101"/>
      <c r="O24" s="101"/>
      <c r="P24" s="128"/>
      <c r="Q24" s="101"/>
      <c r="R24" s="101"/>
      <c r="S24" s="101"/>
      <c r="T24" s="101"/>
      <c r="U24" s="101"/>
      <c r="V24" s="101"/>
      <c r="W24" s="101"/>
      <c r="X24" s="101"/>
      <c r="Y24" s="101"/>
      <c r="Z24" s="101"/>
      <c r="AA24" s="101"/>
      <c r="AB24" s="101"/>
      <c r="AC24" s="101"/>
      <c r="AD24" s="101"/>
      <c r="AE24" s="101"/>
      <c r="AF24" s="101"/>
      <c r="AG24" s="101"/>
    </row>
    <row r="25" spans="1:33" s="165" customFormat="1" ht="18" customHeight="1">
      <c r="A25" s="1040" t="s">
        <v>408</v>
      </c>
      <c r="B25" s="101"/>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row>
    <row r="26" spans="1:33" s="165" customFormat="1" ht="18" customHeight="1">
      <c r="A26" s="101"/>
      <c r="B26" s="1137" t="s">
        <v>410</v>
      </c>
      <c r="C26" s="1137"/>
      <c r="D26" s="1137"/>
      <c r="E26" s="1137"/>
      <c r="F26" s="1137"/>
      <c r="G26" s="1137"/>
      <c r="H26" s="1137"/>
      <c r="I26" s="1137"/>
      <c r="J26" s="1137"/>
      <c r="K26" s="1137"/>
      <c r="L26" s="1137"/>
      <c r="M26" s="1137"/>
      <c r="N26" s="1137"/>
      <c r="O26" s="1137"/>
      <c r="P26" s="1137"/>
      <c r="Q26" s="1137"/>
      <c r="R26" s="1137"/>
      <c r="S26" s="1137"/>
      <c r="T26" s="1137"/>
      <c r="U26" s="1137"/>
      <c r="V26" s="1137"/>
      <c r="W26" s="1137"/>
      <c r="X26" s="1137"/>
      <c r="Y26" s="1137"/>
      <c r="Z26" s="1137"/>
      <c r="AA26" s="1137"/>
      <c r="AB26" s="1137"/>
      <c r="AC26" s="1137"/>
      <c r="AD26" s="1137"/>
      <c r="AE26" s="1137"/>
      <c r="AF26" s="1137"/>
      <c r="AG26" s="1137"/>
    </row>
    <row r="27" spans="1:33" s="165" customFormat="1" ht="18" customHeight="1">
      <c r="A27" s="101"/>
      <c r="B27" s="1137"/>
      <c r="C27" s="1137"/>
      <c r="D27" s="1137"/>
      <c r="E27" s="1137"/>
      <c r="F27" s="1137"/>
      <c r="G27" s="1137"/>
      <c r="H27" s="1137"/>
      <c r="I27" s="1137"/>
      <c r="J27" s="1137"/>
      <c r="K27" s="1137"/>
      <c r="L27" s="1137"/>
      <c r="M27" s="1137"/>
      <c r="N27" s="1137"/>
      <c r="O27" s="1137"/>
      <c r="P27" s="1137"/>
      <c r="Q27" s="1137"/>
      <c r="R27" s="1137"/>
      <c r="S27" s="1137"/>
      <c r="T27" s="1137"/>
      <c r="U27" s="1137"/>
      <c r="V27" s="1137"/>
      <c r="W27" s="1137"/>
      <c r="X27" s="1137"/>
      <c r="Y27" s="1137"/>
      <c r="Z27" s="1137"/>
      <c r="AA27" s="1137"/>
      <c r="AB27" s="1137"/>
      <c r="AC27" s="1137"/>
      <c r="AD27" s="1137"/>
      <c r="AE27" s="1137"/>
      <c r="AF27" s="1137"/>
      <c r="AG27" s="1137"/>
    </row>
    <row r="28" spans="1:33" s="165" customFormat="1" ht="18" customHeight="1">
      <c r="A28" s="101"/>
      <c r="B28" s="101"/>
      <c r="C28" s="101"/>
      <c r="D28" s="101"/>
      <c r="E28" s="101"/>
      <c r="F28" s="101"/>
      <c r="G28" s="101"/>
      <c r="H28" s="101"/>
      <c r="I28" s="101"/>
      <c r="J28" s="101"/>
      <c r="K28" s="101"/>
      <c r="L28" s="101"/>
      <c r="M28" s="101"/>
      <c r="N28" s="101"/>
      <c r="O28" s="101"/>
      <c r="P28" s="128"/>
      <c r="Q28" s="101"/>
      <c r="R28" s="101"/>
      <c r="S28" s="101"/>
      <c r="T28" s="101"/>
      <c r="U28" s="101"/>
      <c r="V28" s="101"/>
      <c r="W28" s="101"/>
      <c r="X28" s="101"/>
      <c r="Y28" s="101"/>
      <c r="Z28" s="101"/>
      <c r="AA28" s="101"/>
      <c r="AB28" s="101"/>
      <c r="AC28" s="101"/>
      <c r="AD28" s="101"/>
      <c r="AE28" s="101"/>
      <c r="AF28" s="101"/>
      <c r="AG28" s="101"/>
    </row>
    <row r="29" spans="1:33" s="165" customFormat="1" ht="18" customHeight="1">
      <c r="A29" s="101"/>
      <c r="B29" s="101"/>
      <c r="C29" s="101"/>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row>
    <row r="30" spans="1:33" s="165" customFormat="1" ht="18" customHeight="1">
      <c r="A30" s="101" t="s">
        <v>412</v>
      </c>
      <c r="B30" s="101"/>
      <c r="C30" s="101"/>
      <c r="D30" s="101"/>
      <c r="E30" s="101"/>
      <c r="F30" s="101"/>
      <c r="G30" s="101"/>
      <c r="H30" s="101"/>
      <c r="I30" s="101"/>
      <c r="J30" s="101"/>
      <c r="K30" s="101"/>
      <c r="L30" s="101"/>
      <c r="M30" s="101"/>
      <c r="N30" s="101"/>
      <c r="O30" s="101"/>
      <c r="P30" s="128"/>
      <c r="Q30" s="101"/>
      <c r="R30" s="101"/>
      <c r="S30" s="101"/>
      <c r="T30" s="101"/>
      <c r="U30" s="101"/>
      <c r="V30" s="101"/>
      <c r="W30" s="101"/>
      <c r="X30" s="101"/>
      <c r="Y30" s="101"/>
      <c r="Z30" s="101"/>
      <c r="AA30" s="101"/>
      <c r="AB30" s="101"/>
      <c r="AC30" s="101"/>
      <c r="AD30" s="101"/>
      <c r="AE30" s="101"/>
      <c r="AF30" s="101"/>
      <c r="AG30" s="101"/>
    </row>
    <row r="31" spans="1:33" s="165" customFormat="1" ht="54" customHeight="1">
      <c r="A31" s="101"/>
      <c r="B31" s="1045" t="s">
        <v>152</v>
      </c>
      <c r="C31" s="1045"/>
      <c r="D31" s="1045"/>
      <c r="E31" s="1045" t="s">
        <v>414</v>
      </c>
      <c r="F31" s="1045"/>
      <c r="G31" s="1045"/>
      <c r="H31" s="1045" t="s">
        <v>272</v>
      </c>
      <c r="I31" s="1045"/>
      <c r="J31" s="1045"/>
      <c r="K31" s="454" t="s">
        <v>264</v>
      </c>
      <c r="L31" s="1045"/>
      <c r="M31" s="1045"/>
      <c r="N31" s="1045" t="s">
        <v>415</v>
      </c>
      <c r="O31" s="1045"/>
      <c r="P31" s="1045"/>
      <c r="Q31" s="454" t="s">
        <v>26</v>
      </c>
      <c r="R31" s="1045"/>
      <c r="S31" s="1045"/>
      <c r="T31" s="1045" t="s">
        <v>239</v>
      </c>
      <c r="U31" s="1045"/>
      <c r="V31" s="1045"/>
      <c r="W31" s="454" t="s">
        <v>417</v>
      </c>
      <c r="X31" s="1045"/>
      <c r="Y31" s="1045"/>
      <c r="Z31" s="454" t="s">
        <v>420</v>
      </c>
      <c r="AA31" s="1045"/>
      <c r="AB31" s="1045"/>
      <c r="AC31" s="454" t="s">
        <v>422</v>
      </c>
      <c r="AD31" s="1045"/>
      <c r="AE31" s="1045"/>
      <c r="AF31" s="101"/>
      <c r="AG31" s="101"/>
    </row>
    <row r="32" spans="1:33" s="165" customFormat="1" ht="54" customHeight="1">
      <c r="A32" s="101"/>
      <c r="B32" s="1138"/>
      <c r="C32" s="1138"/>
      <c r="D32" s="1138"/>
      <c r="E32" s="1138"/>
      <c r="F32" s="1138"/>
      <c r="G32" s="1138"/>
      <c r="H32" s="1138"/>
      <c r="I32" s="1138"/>
      <c r="J32" s="1138"/>
      <c r="K32" s="1138"/>
      <c r="L32" s="1138"/>
      <c r="M32" s="1138"/>
      <c r="N32" s="1138"/>
      <c r="O32" s="1138"/>
      <c r="P32" s="1138"/>
      <c r="Q32" s="1142" t="s">
        <v>91</v>
      </c>
      <c r="R32" s="1142"/>
      <c r="S32" s="1142"/>
      <c r="T32" s="1142" t="s">
        <v>423</v>
      </c>
      <c r="U32" s="1142"/>
      <c r="V32" s="1142"/>
      <c r="W32" s="1138"/>
      <c r="X32" s="1138"/>
      <c r="Y32" s="1138"/>
      <c r="Z32" s="1138"/>
      <c r="AA32" s="1138"/>
      <c r="AB32" s="1138"/>
      <c r="AC32" s="1138"/>
      <c r="AD32" s="1138"/>
      <c r="AE32" s="1138"/>
      <c r="AF32" s="101"/>
      <c r="AG32" s="101"/>
    </row>
    <row r="33" spans="1:33" s="165" customFormat="1" ht="54" customHeight="1">
      <c r="A33" s="101"/>
      <c r="B33" s="1139"/>
      <c r="C33" s="1139"/>
      <c r="D33" s="1139"/>
      <c r="E33" s="1139"/>
      <c r="F33" s="1139"/>
      <c r="G33" s="1139"/>
      <c r="H33" s="1139"/>
      <c r="I33" s="1139"/>
      <c r="J33" s="1139"/>
      <c r="K33" s="1139"/>
      <c r="L33" s="1139"/>
      <c r="M33" s="1139"/>
      <c r="N33" s="1139"/>
      <c r="O33" s="1139"/>
      <c r="P33" s="1139"/>
      <c r="Q33" s="1139"/>
      <c r="R33" s="1139"/>
      <c r="S33" s="1139"/>
      <c r="T33" s="1143" t="s">
        <v>425</v>
      </c>
      <c r="U33" s="1143"/>
      <c r="V33" s="1143"/>
      <c r="W33" s="1139"/>
      <c r="X33" s="1139"/>
      <c r="Y33" s="1139"/>
      <c r="Z33" s="1139"/>
      <c r="AA33" s="1139"/>
      <c r="AB33" s="1139"/>
      <c r="AC33" s="1139"/>
      <c r="AD33" s="1139"/>
      <c r="AE33" s="1139"/>
      <c r="AF33" s="101"/>
      <c r="AG33" s="101"/>
    </row>
    <row r="34" spans="1:33" s="165" customFormat="1" ht="72" customHeight="1">
      <c r="A34" s="101"/>
      <c r="B34" s="1140"/>
      <c r="C34" s="1140"/>
      <c r="D34" s="1140"/>
      <c r="E34" s="1140"/>
      <c r="F34" s="1140"/>
      <c r="G34" s="1140"/>
      <c r="H34" s="1140"/>
      <c r="I34" s="1140"/>
      <c r="J34" s="1140"/>
      <c r="K34" s="1140"/>
      <c r="L34" s="1140"/>
      <c r="M34" s="1140"/>
      <c r="N34" s="1140"/>
      <c r="O34" s="1140"/>
      <c r="P34" s="1140"/>
      <c r="Q34" s="1140"/>
      <c r="R34" s="1140"/>
      <c r="S34" s="1140"/>
      <c r="T34" s="1140"/>
      <c r="U34" s="1140"/>
      <c r="V34" s="1140"/>
      <c r="W34" s="1140"/>
      <c r="X34" s="1140"/>
      <c r="Y34" s="1140"/>
      <c r="Z34" s="1140"/>
      <c r="AA34" s="1140"/>
      <c r="AB34" s="1140"/>
      <c r="AC34" s="1140"/>
      <c r="AD34" s="1140"/>
      <c r="AE34" s="1140"/>
      <c r="AF34" s="101"/>
      <c r="AG34" s="101"/>
    </row>
    <row r="35" spans="1:33" s="165" customFormat="1" ht="18" customHeight="1">
      <c r="A35" s="101"/>
      <c r="B35" s="1141" t="s">
        <v>427</v>
      </c>
      <c r="C35" s="1141"/>
      <c r="D35" s="1141"/>
      <c r="E35" s="1141"/>
      <c r="F35" s="1141"/>
      <c r="G35" s="1141"/>
      <c r="H35" s="1141"/>
      <c r="I35" s="1141"/>
      <c r="J35" s="1141"/>
      <c r="K35" s="1141"/>
      <c r="L35" s="1141"/>
      <c r="M35" s="1141"/>
      <c r="N35" s="1141"/>
      <c r="O35" s="1141"/>
      <c r="P35" s="1141"/>
      <c r="Q35" s="1141"/>
      <c r="R35" s="1141"/>
      <c r="S35" s="1141"/>
      <c r="T35" s="1141"/>
      <c r="U35" s="1141"/>
      <c r="V35" s="1141"/>
      <c r="W35" s="1141"/>
      <c r="X35" s="1141"/>
      <c r="Y35" s="1141"/>
      <c r="Z35" s="1141"/>
      <c r="AA35" s="1141"/>
      <c r="AB35" s="1141"/>
      <c r="AC35" s="1141"/>
      <c r="AD35" s="1141"/>
      <c r="AE35" s="1141"/>
      <c r="AF35" s="101"/>
      <c r="AG35" s="101"/>
    </row>
    <row r="36" spans="1:33" s="165" customFormat="1" ht="18" customHeight="1">
      <c r="A36" s="101"/>
      <c r="B36" s="101"/>
      <c r="C36" s="101"/>
      <c r="D36" s="101"/>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row>
    <row r="37" spans="1:33" s="165" customFormat="1" ht="18" customHeight="1">
      <c r="A37" s="101"/>
      <c r="B37" s="101"/>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row>
    <row r="38" spans="1:33" s="165" customFormat="1" ht="18" customHeight="1">
      <c r="A38" s="101"/>
      <c r="B38" s="101"/>
      <c r="C38" s="101"/>
      <c r="D38" s="101"/>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row>
    <row r="39" spans="1:33" s="165" customFormat="1" ht="18" customHeight="1">
      <c r="A39" s="101"/>
      <c r="B39" s="101"/>
      <c r="C39" s="101"/>
      <c r="D39" s="101"/>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row>
    <row r="40" spans="1:33" s="165" customFormat="1" ht="18" customHeight="1">
      <c r="A40" s="101"/>
      <c r="B40" s="101"/>
      <c r="C40" s="101"/>
      <c r="D40" s="101"/>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row>
    <row r="41" spans="1:33" s="165" customFormat="1" ht="18" customHeight="1">
      <c r="A41" s="101"/>
      <c r="B41" s="101"/>
      <c r="C41" s="101"/>
      <c r="D41" s="101"/>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row>
    <row r="42" spans="1:33" s="165" customFormat="1" ht="18" customHeight="1">
      <c r="A42" s="101"/>
      <c r="B42" s="101"/>
      <c r="C42" s="101"/>
      <c r="D42" s="101"/>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row>
    <row r="43" spans="1:33" s="165" customFormat="1" ht="18" customHeight="1">
      <c r="A43" s="101"/>
      <c r="B43" s="101"/>
      <c r="C43" s="101"/>
      <c r="D43" s="101"/>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row>
    <row r="44" spans="1:33" s="165" customFormat="1" ht="24" customHeight="1"/>
    <row r="45" spans="1:33" s="165" customFormat="1" ht="24" customHeight="1"/>
    <row r="46" spans="1:33" s="165" customFormat="1" ht="24" customHeight="1"/>
    <row r="47" spans="1:33" s="165" customFormat="1" ht="24" customHeight="1"/>
    <row r="48" spans="1:33" s="165" customFormat="1" ht="24" customHeight="1"/>
    <row r="49" s="165" customFormat="1" ht="24" customHeight="1"/>
    <row r="50" s="165" customFormat="1" ht="15.6" customHeight="1"/>
    <row r="51" s="165" customFormat="1" ht="15.6" customHeight="1"/>
    <row r="52" s="165" customFormat="1" ht="15.6" customHeight="1"/>
    <row r="53" s="165" customFormat="1" ht="15.6" customHeight="1"/>
    <row r="54" s="165" customFormat="1" ht="24" customHeight="1"/>
    <row r="55" s="165" customFormat="1" ht="24" customHeight="1"/>
    <row r="56" s="165" customFormat="1" ht="15.6" customHeight="1"/>
    <row r="57" s="165" customFormat="1" ht="15.6" customHeight="1"/>
    <row r="58" s="165" customFormat="1" ht="46.5" customHeight="1"/>
    <row r="59" s="165" customFormat="1" ht="15.6" customHeight="1"/>
    <row r="60" s="165" customFormat="1" ht="15.6" customHeight="1"/>
    <row r="61" s="165" customFormat="1" ht="15.6" customHeight="1"/>
    <row r="62" s="165" customFormat="1" ht="15.6" customHeight="1"/>
    <row r="63" s="165" customFormat="1" ht="15.6" customHeight="1"/>
    <row r="64" s="165" customFormat="1" ht="15.6" customHeight="1"/>
    <row r="65" s="165" customFormat="1" ht="15.6" customHeight="1"/>
    <row r="66" s="165" customFormat="1" ht="15.6" customHeight="1"/>
    <row r="67" s="165" customFormat="1" ht="15.6" customHeight="1"/>
    <row r="68" s="165" customFormat="1" ht="15.6" customHeight="1"/>
    <row r="69" s="165" customFormat="1" ht="15.6" customHeight="1"/>
    <row r="70" s="165" customFormat="1" ht="15.6" customHeight="1"/>
    <row r="71" s="165" customFormat="1" ht="24" customHeight="1"/>
    <row r="72" s="165" customFormat="1" ht="72" customHeight="1"/>
    <row r="73" s="165" customFormat="1" ht="15.6" customHeight="1"/>
    <row r="74" s="165" customFormat="1" ht="15.6" customHeight="1"/>
    <row r="75" s="165" customFormat="1" ht="15.6" customHeight="1"/>
    <row r="76" s="165" customFormat="1" ht="15.6" customHeight="1"/>
    <row r="77" s="165" customFormat="1" ht="15.6" customHeight="1"/>
    <row r="78" s="165" customFormat="1" ht="15.6" customHeight="1"/>
    <row r="79" s="165" customFormat="1" ht="13.5" customHeight="1"/>
    <row r="80" s="165" customFormat="1" ht="54" customHeight="1"/>
    <row r="81" spans="1:33" s="165" customFormat="1" ht="36" customHeight="1"/>
    <row r="82" spans="1:33" s="128" customFormat="1" ht="36" customHeight="1">
      <c r="A82" s="165"/>
      <c r="B82" s="165"/>
      <c r="C82" s="165"/>
      <c r="D82" s="165"/>
      <c r="E82" s="165"/>
      <c r="F82" s="165"/>
      <c r="G82" s="165"/>
      <c r="H82" s="165"/>
      <c r="I82" s="165"/>
      <c r="J82" s="165"/>
      <c r="K82" s="165"/>
      <c r="L82" s="165"/>
      <c r="M82" s="165"/>
      <c r="N82" s="165"/>
      <c r="O82" s="165"/>
      <c r="P82" s="165"/>
      <c r="Q82" s="165"/>
      <c r="R82" s="165"/>
      <c r="S82" s="165"/>
      <c r="T82" s="165"/>
      <c r="U82" s="165"/>
      <c r="V82" s="165"/>
      <c r="W82" s="165"/>
      <c r="X82" s="165"/>
      <c r="Y82" s="165"/>
      <c r="Z82" s="165"/>
      <c r="AA82" s="165"/>
      <c r="AB82" s="165"/>
      <c r="AC82" s="165"/>
      <c r="AD82" s="165"/>
      <c r="AE82" s="165"/>
      <c r="AF82" s="165"/>
      <c r="AG82" s="165"/>
    </row>
    <row r="83" spans="1:33" s="165" customFormat="1"/>
    <row r="84" spans="1:33" s="165" customFormat="1" ht="13.5" customHeight="1"/>
    <row r="85" spans="1:33" s="165" customFormat="1" ht="13.5" customHeight="1"/>
    <row r="86" spans="1:33" s="165" customFormat="1" ht="13.5" customHeight="1"/>
    <row r="87" spans="1:33" s="165" customFormat="1" ht="13.5" customHeight="1"/>
    <row r="88" spans="1:33" s="165" customFormat="1" ht="13.5" customHeight="1"/>
    <row r="89" spans="1:33" s="165" customFormat="1" ht="13.5" customHeight="1"/>
    <row r="90" spans="1:33" s="165" customFormat="1" ht="13.5" customHeight="1"/>
    <row r="91" spans="1:33" s="165" customFormat="1" ht="13.5" customHeight="1"/>
    <row r="92" spans="1:33" s="165" customFormat="1" ht="27" customHeight="1"/>
    <row r="93" spans="1:33" s="165" customFormat="1" ht="13.5" customHeight="1"/>
    <row r="94" spans="1:33" s="165" customFormat="1" ht="13.5" customHeight="1"/>
    <row r="95" spans="1:33" s="165" customFormat="1" ht="13.5" customHeight="1"/>
    <row r="96" spans="1:33" s="165" customFormat="1" ht="13.5" customHeight="1"/>
    <row r="97" s="165" customFormat="1" ht="13.5" customHeight="1"/>
    <row r="98" s="165" customFormat="1"/>
    <row r="99" s="165" customFormat="1" ht="13.5" customHeight="1"/>
    <row r="100" s="165" customFormat="1" ht="13.5" customHeight="1"/>
    <row r="101" s="165" customFormat="1" ht="13.5" customHeight="1"/>
    <row r="102" s="165" customFormat="1" ht="13.5" customHeight="1"/>
    <row r="103" s="165" customFormat="1" ht="13.5" customHeight="1"/>
    <row r="104" s="165" customFormat="1" ht="13.5" customHeight="1"/>
    <row r="105" s="165" customFormat="1" ht="13.5" customHeight="1"/>
    <row r="106" s="165" customFormat="1" ht="13.5" customHeight="1"/>
    <row r="107" s="165" customFormat="1" ht="13.5" customHeight="1"/>
    <row r="108" s="165" customFormat="1" ht="13.5" customHeight="1"/>
    <row r="109" s="165" customFormat="1" ht="13.5" customHeight="1"/>
    <row r="110" s="165" customFormat="1" ht="13.5" customHeight="1"/>
    <row r="111" s="165" customFormat="1" ht="27" customHeight="1"/>
    <row r="112" s="165" customFormat="1" ht="13.5" customHeight="1"/>
    <row r="113" s="165" customFormat="1" ht="27" customHeight="1"/>
    <row r="114" s="165" customFormat="1" ht="13.5" customHeight="1"/>
    <row r="115" s="165" customFormat="1" ht="13.5" customHeight="1"/>
    <row r="116" s="165" customFormat="1" ht="13.5" customHeight="1"/>
    <row r="117" s="165" customFormat="1" ht="13.5" customHeight="1"/>
    <row r="118" s="165" customFormat="1" ht="13.5" customHeight="1"/>
    <row r="119" s="165" customFormat="1" ht="13.5" customHeight="1"/>
    <row r="120" s="165" customFormat="1" ht="13.5" customHeight="1"/>
    <row r="121" s="165" customFormat="1" ht="13.5" customHeight="1"/>
    <row r="122" s="165" customFormat="1" ht="13.5" customHeight="1"/>
    <row r="123" s="165" customFormat="1" ht="27" customHeight="1"/>
    <row r="124" s="165" customFormat="1" ht="27" customHeight="1"/>
    <row r="127" s="165" customFormat="1"/>
    <row r="128" s="165" customFormat="1"/>
    <row r="145" s="165" customFormat="1" ht="40.5" customHeight="1"/>
    <row r="173" s="165" customFormat="1" ht="13.5" customHeight="1"/>
    <row r="188" s="165" customFormat="1" ht="13.5" customHeight="1"/>
    <row r="197" s="165" customFormat="1" ht="40.5" customHeight="1"/>
    <row r="198" s="165" customFormat="1" ht="40.5" customHeight="1"/>
  </sheetData>
  <mergeCells count="63">
    <mergeCell ref="A2:AG2"/>
    <mergeCell ref="A7:G7"/>
    <mergeCell ref="V9:AG9"/>
    <mergeCell ref="U10:AF10"/>
    <mergeCell ref="U11:AF11"/>
    <mergeCell ref="V12:AG12"/>
    <mergeCell ref="U13:AF13"/>
    <mergeCell ref="U14:AF14"/>
    <mergeCell ref="B19:AG19"/>
    <mergeCell ref="B31:D31"/>
    <mergeCell ref="E31:G31"/>
    <mergeCell ref="H31:J31"/>
    <mergeCell ref="K31:M31"/>
    <mergeCell ref="N31:P31"/>
    <mergeCell ref="Q31:S31"/>
    <mergeCell ref="T31:V31"/>
    <mergeCell ref="W31:Y31"/>
    <mergeCell ref="Z31:AB31"/>
    <mergeCell ref="AC31:AE31"/>
    <mergeCell ref="B32:D32"/>
    <mergeCell ref="E32:G32"/>
    <mergeCell ref="H32:J32"/>
    <mergeCell ref="K32:M32"/>
    <mergeCell ref="N32:P32"/>
    <mergeCell ref="Q32:S32"/>
    <mergeCell ref="T32:V32"/>
    <mergeCell ref="W32:Y32"/>
    <mergeCell ref="Z32:AB32"/>
    <mergeCell ref="AC32:AE32"/>
    <mergeCell ref="B33:D33"/>
    <mergeCell ref="E33:G33"/>
    <mergeCell ref="H33:J33"/>
    <mergeCell ref="K33:M33"/>
    <mergeCell ref="N33:P33"/>
    <mergeCell ref="Q33:S33"/>
    <mergeCell ref="T33:V33"/>
    <mergeCell ref="W33:Y33"/>
    <mergeCell ref="Z33:AB33"/>
    <mergeCell ref="AC33:AE33"/>
    <mergeCell ref="B34:D34"/>
    <mergeCell ref="E34:G34"/>
    <mergeCell ref="H34:J34"/>
    <mergeCell ref="K34:M34"/>
    <mergeCell ref="N34:P34"/>
    <mergeCell ref="Q34:S34"/>
    <mergeCell ref="T34:V34"/>
    <mergeCell ref="W34:Y34"/>
    <mergeCell ref="Z34:AB34"/>
    <mergeCell ref="AC34:AE34"/>
    <mergeCell ref="B35:D35"/>
    <mergeCell ref="E35:G35"/>
    <mergeCell ref="H35:J35"/>
    <mergeCell ref="K35:M35"/>
    <mergeCell ref="N35:P35"/>
    <mergeCell ref="Q35:S35"/>
    <mergeCell ref="T35:V35"/>
    <mergeCell ref="W35:Y35"/>
    <mergeCell ref="Z35:AB35"/>
    <mergeCell ref="AC35:AE35"/>
    <mergeCell ref="A4:AG5"/>
    <mergeCell ref="B17:AG18"/>
    <mergeCell ref="B22:AG23"/>
    <mergeCell ref="B26:AG27"/>
  </mergeCells>
  <phoneticPr fontId="7"/>
  <pageMargins left="0.7" right="0.7" top="0.75" bottom="0.75" header="0.3" footer="0.3"/>
  <pageSetup paperSize="9" fitToWidth="1" fitToHeight="1" orientation="portrait" usePrinterDefaults="1" r:id="rId1"/>
  <rowBreaks count="1" manualBreakCount="1">
    <brk id="28"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CCFFCC"/>
  </sheetPr>
  <dimension ref="A1:J48"/>
  <sheetViews>
    <sheetView view="pageBreakPreview" zoomScale="80" zoomScaleNormal="70" zoomScaleSheetLayoutView="80" workbookViewId="0"/>
  </sheetViews>
  <sheetFormatPr defaultRowHeight="13.2"/>
  <cols>
    <col min="1" max="1" width="2.625" customWidth="1"/>
    <col min="2" max="2" width="3.625" style="1144" customWidth="1"/>
    <col min="3" max="3" width="10.625" style="1144" customWidth="1"/>
    <col min="4" max="4" width="45.625" customWidth="1"/>
    <col min="5" max="5" width="10.625" style="1144" customWidth="1"/>
    <col min="6" max="6" width="1.375" customWidth="1"/>
    <col min="7" max="7" width="3.625" customWidth="1"/>
    <col min="8" max="8" width="10.625" customWidth="1"/>
    <col min="9" max="9" width="45.625" customWidth="1"/>
    <col min="10" max="10" width="10.625" customWidth="1"/>
    <col min="11" max="11" width="2.625" customWidth="1"/>
  </cols>
  <sheetData>
    <row r="1" spans="1:10">
      <c r="J1" s="263" t="s">
        <v>778</v>
      </c>
    </row>
    <row r="3" spans="1:10" ht="21">
      <c r="A3" s="1145"/>
      <c r="D3" s="1159" t="s">
        <v>123</v>
      </c>
      <c r="E3" s="1159"/>
      <c r="F3" s="1159"/>
      <c r="G3" s="1159"/>
      <c r="H3" s="1159"/>
      <c r="I3" s="1159"/>
    </row>
    <row r="5" spans="1:10" ht="12.95" customHeight="1">
      <c r="B5" s="1146"/>
      <c r="C5" s="1151" t="s">
        <v>581</v>
      </c>
      <c r="D5" s="1160" t="s">
        <v>277</v>
      </c>
      <c r="E5" s="1151" t="s">
        <v>704</v>
      </c>
      <c r="G5" s="1149"/>
      <c r="H5" s="1158" t="s">
        <v>581</v>
      </c>
      <c r="I5" s="1168" t="s">
        <v>595</v>
      </c>
      <c r="J5" s="1158" t="s">
        <v>704</v>
      </c>
    </row>
    <row r="6" spans="1:10" ht="12.95" customHeight="1">
      <c r="B6" s="1147"/>
      <c r="C6" s="1152"/>
      <c r="D6" s="1161"/>
      <c r="E6" s="1152"/>
      <c r="G6" s="1149"/>
      <c r="H6" s="1158"/>
      <c r="I6" s="1168"/>
      <c r="J6" s="1158"/>
    </row>
    <row r="7" spans="1:10" ht="12.95" customHeight="1">
      <c r="B7" s="1146" t="s">
        <v>578</v>
      </c>
      <c r="C7" s="1153" t="s">
        <v>18</v>
      </c>
      <c r="D7" s="1162" t="s">
        <v>384</v>
      </c>
      <c r="E7" s="1153" t="s">
        <v>18</v>
      </c>
      <c r="G7" s="1149"/>
      <c r="H7" s="1158"/>
      <c r="I7" s="1168"/>
      <c r="J7" s="1158"/>
    </row>
    <row r="8" spans="1:10" ht="12.95" customHeight="1">
      <c r="B8" s="1148"/>
      <c r="C8" s="1154"/>
      <c r="D8" s="1163"/>
      <c r="E8" s="1154"/>
      <c r="G8" s="1149" t="s">
        <v>737</v>
      </c>
      <c r="H8" s="1156" t="s">
        <v>18</v>
      </c>
      <c r="I8" s="1169" t="s">
        <v>702</v>
      </c>
      <c r="J8" s="1156" t="s">
        <v>18</v>
      </c>
    </row>
    <row r="9" spans="1:10" ht="12.95" customHeight="1">
      <c r="B9" s="1148"/>
      <c r="C9" s="1154"/>
      <c r="D9" s="1163"/>
      <c r="E9" s="1154"/>
      <c r="G9" s="1149"/>
      <c r="H9" s="1156"/>
      <c r="I9" s="1169"/>
      <c r="J9" s="1156"/>
    </row>
    <row r="10" spans="1:10" ht="12.95" customHeight="1">
      <c r="B10" s="1147"/>
      <c r="C10" s="1155"/>
      <c r="D10" s="1164"/>
      <c r="E10" s="1155"/>
      <c r="G10" s="1149"/>
      <c r="H10" s="1156"/>
      <c r="I10" s="1169"/>
      <c r="J10" s="1156"/>
    </row>
    <row r="11" spans="1:10" ht="12.95" customHeight="1">
      <c r="B11" s="1149" t="s">
        <v>238</v>
      </c>
      <c r="C11" s="1156" t="s">
        <v>18</v>
      </c>
      <c r="D11" s="1165" t="s">
        <v>786</v>
      </c>
      <c r="E11" s="1156" t="s">
        <v>18</v>
      </c>
      <c r="I11" s="1166"/>
    </row>
    <row r="12" spans="1:10" ht="12.95" customHeight="1">
      <c r="B12" s="1149"/>
      <c r="C12" s="1156"/>
      <c r="D12" s="1165"/>
      <c r="E12" s="1156"/>
      <c r="G12" s="1146"/>
      <c r="H12" s="1151" t="s">
        <v>581</v>
      </c>
      <c r="I12" s="1160" t="s">
        <v>746</v>
      </c>
      <c r="J12" s="1151" t="s">
        <v>704</v>
      </c>
    </row>
    <row r="13" spans="1:10" ht="12.95" customHeight="1">
      <c r="B13" s="1149"/>
      <c r="C13" s="1156"/>
      <c r="D13" s="1165"/>
      <c r="E13" s="1156"/>
      <c r="G13" s="1147"/>
      <c r="H13" s="1152"/>
      <c r="I13" s="1161"/>
      <c r="J13" s="1152"/>
    </row>
    <row r="14" spans="1:10" ht="12.95" customHeight="1">
      <c r="B14" s="1149"/>
      <c r="C14" s="1156"/>
      <c r="D14" s="1165"/>
      <c r="E14" s="1156"/>
      <c r="G14" s="1146" t="s">
        <v>779</v>
      </c>
      <c r="H14" s="1153" t="s">
        <v>18</v>
      </c>
      <c r="I14" s="1162" t="s">
        <v>242</v>
      </c>
      <c r="J14" s="1153" t="s">
        <v>18</v>
      </c>
    </row>
    <row r="15" spans="1:10" ht="12.95" customHeight="1">
      <c r="B15" s="453"/>
      <c r="C15" s="1157"/>
      <c r="D15" s="1166"/>
      <c r="E15" s="1157"/>
      <c r="G15" s="1148"/>
      <c r="H15" s="1154"/>
      <c r="I15" s="1163"/>
      <c r="J15" s="1154"/>
    </row>
    <row r="16" spans="1:10" ht="12.95" customHeight="1">
      <c r="B16" s="1146"/>
      <c r="C16" s="1151" t="s">
        <v>581</v>
      </c>
      <c r="D16" s="1160" t="s">
        <v>561</v>
      </c>
      <c r="E16" s="1151" t="s">
        <v>704</v>
      </c>
      <c r="G16" s="1148"/>
      <c r="H16" s="1154"/>
      <c r="I16" s="1163"/>
      <c r="J16" s="1154"/>
    </row>
    <row r="17" spans="2:10" ht="12.95" customHeight="1">
      <c r="B17" s="1147"/>
      <c r="C17" s="1152"/>
      <c r="D17" s="1161"/>
      <c r="E17" s="1152"/>
      <c r="G17" s="1147"/>
      <c r="H17" s="1155"/>
      <c r="I17" s="1164"/>
      <c r="J17" s="1155"/>
    </row>
    <row r="18" spans="2:10" ht="12.95" customHeight="1">
      <c r="B18" s="1146" t="s">
        <v>326</v>
      </c>
      <c r="C18" s="1153" t="s">
        <v>18</v>
      </c>
      <c r="D18" s="1162" t="s">
        <v>242</v>
      </c>
      <c r="E18" s="1153" t="s">
        <v>18</v>
      </c>
      <c r="G18" s="1149" t="s">
        <v>554</v>
      </c>
      <c r="H18" s="1156" t="s">
        <v>18</v>
      </c>
      <c r="I18" s="1165" t="s">
        <v>787</v>
      </c>
      <c r="J18" s="1156" t="s">
        <v>18</v>
      </c>
    </row>
    <row r="19" spans="2:10" ht="12.95" customHeight="1">
      <c r="B19" s="1148"/>
      <c r="C19" s="1154"/>
      <c r="D19" s="1163"/>
      <c r="E19" s="1154"/>
      <c r="G19" s="1149"/>
      <c r="H19" s="1156"/>
      <c r="I19" s="1165"/>
      <c r="J19" s="1156"/>
    </row>
    <row r="20" spans="2:10" ht="12.95" customHeight="1">
      <c r="B20" s="1148"/>
      <c r="C20" s="1154"/>
      <c r="D20" s="1163"/>
      <c r="E20" s="1154"/>
      <c r="G20" s="1149"/>
      <c r="H20" s="1156"/>
      <c r="I20" s="1165"/>
      <c r="J20" s="1156"/>
    </row>
    <row r="21" spans="2:10" ht="12.95" customHeight="1">
      <c r="B21" s="1147"/>
      <c r="C21" s="1155"/>
      <c r="D21" s="1164"/>
      <c r="E21" s="1155"/>
      <c r="G21" s="1149"/>
      <c r="H21" s="1156"/>
      <c r="I21" s="1165"/>
      <c r="J21" s="1156"/>
    </row>
    <row r="22" spans="2:10" ht="12.95" customHeight="1">
      <c r="B22" s="1149" t="s">
        <v>366</v>
      </c>
      <c r="C22" s="1156" t="s">
        <v>18</v>
      </c>
      <c r="D22" s="1165" t="s">
        <v>787</v>
      </c>
      <c r="E22" s="1156" t="s">
        <v>18</v>
      </c>
      <c r="G22" s="1149" t="s">
        <v>562</v>
      </c>
      <c r="H22" s="1156" t="s">
        <v>18</v>
      </c>
      <c r="I22" s="1165" t="s">
        <v>792</v>
      </c>
      <c r="J22" s="1156" t="s">
        <v>18</v>
      </c>
    </row>
    <row r="23" spans="2:10" ht="12.95" customHeight="1">
      <c r="B23" s="1149"/>
      <c r="C23" s="1156"/>
      <c r="D23" s="1165"/>
      <c r="E23" s="1156"/>
      <c r="G23" s="1149"/>
      <c r="H23" s="1156"/>
      <c r="I23" s="1165"/>
      <c r="J23" s="1156"/>
    </row>
    <row r="24" spans="2:10" ht="12.95" customHeight="1">
      <c r="B24" s="1149"/>
      <c r="C24" s="1156"/>
      <c r="D24" s="1165"/>
      <c r="E24" s="1156"/>
      <c r="G24" s="1149"/>
      <c r="H24" s="1156"/>
      <c r="I24" s="1165"/>
      <c r="J24" s="1156"/>
    </row>
    <row r="25" spans="2:10" ht="12.95" customHeight="1">
      <c r="B25" s="1149"/>
      <c r="C25" s="1156"/>
      <c r="D25" s="1165"/>
      <c r="E25" s="1156"/>
      <c r="G25" s="1149"/>
      <c r="H25" s="1156"/>
      <c r="I25" s="1165"/>
      <c r="J25" s="1156"/>
    </row>
    <row r="26" spans="2:10" ht="12.95" customHeight="1">
      <c r="B26" s="453"/>
      <c r="C26" s="1157"/>
      <c r="D26" s="1166"/>
      <c r="E26" s="1157"/>
      <c r="G26" s="1149"/>
      <c r="H26" s="1156"/>
      <c r="I26" s="1165"/>
      <c r="J26" s="1156"/>
    </row>
    <row r="27" spans="2:10" ht="12.95" customHeight="1">
      <c r="B27" s="1146"/>
      <c r="C27" s="1151" t="s">
        <v>581</v>
      </c>
      <c r="D27" s="1160" t="s">
        <v>352</v>
      </c>
      <c r="E27" s="1151" t="s">
        <v>704</v>
      </c>
    </row>
    <row r="28" spans="2:10" ht="12.95" customHeight="1">
      <c r="B28" s="1147"/>
      <c r="C28" s="1152"/>
      <c r="D28" s="1161"/>
      <c r="E28" s="1152"/>
      <c r="G28" s="1149"/>
      <c r="H28" s="1158" t="s">
        <v>581</v>
      </c>
      <c r="I28" s="1168" t="s">
        <v>781</v>
      </c>
      <c r="J28" s="1158" t="s">
        <v>704</v>
      </c>
    </row>
    <row r="29" spans="2:10" ht="12.95" customHeight="1">
      <c r="B29" s="1146" t="s">
        <v>102</v>
      </c>
      <c r="C29" s="1153" t="s">
        <v>18</v>
      </c>
      <c r="D29" s="1162" t="s">
        <v>788</v>
      </c>
      <c r="E29" s="1153" t="s">
        <v>18</v>
      </c>
      <c r="G29" s="1149"/>
      <c r="H29" s="1158"/>
      <c r="I29" s="1168"/>
      <c r="J29" s="1158"/>
    </row>
    <row r="30" spans="2:10" ht="12.95" customHeight="1">
      <c r="B30" s="1148"/>
      <c r="C30" s="1154"/>
      <c r="D30" s="1163"/>
      <c r="E30" s="1154"/>
      <c r="G30" s="1149" t="s">
        <v>780</v>
      </c>
      <c r="H30" s="1156" t="s">
        <v>18</v>
      </c>
      <c r="I30" s="1169" t="s">
        <v>783</v>
      </c>
      <c r="J30" s="1156" t="s">
        <v>18</v>
      </c>
    </row>
    <row r="31" spans="2:10" ht="12.95" customHeight="1">
      <c r="B31" s="1148"/>
      <c r="C31" s="1154"/>
      <c r="D31" s="1163"/>
      <c r="E31" s="1154"/>
      <c r="G31" s="1149"/>
      <c r="H31" s="1156"/>
      <c r="I31" s="1169"/>
      <c r="J31" s="1156"/>
    </row>
    <row r="32" spans="2:10" ht="12.95" customHeight="1">
      <c r="B32" s="1148"/>
      <c r="C32" s="1154"/>
      <c r="D32" s="1163"/>
      <c r="E32" s="1154"/>
      <c r="G32" s="1149"/>
      <c r="H32" s="1156"/>
      <c r="I32" s="1169"/>
      <c r="J32" s="1156"/>
    </row>
    <row r="33" spans="2:10" ht="12.95" customHeight="1">
      <c r="B33" s="1147"/>
      <c r="C33" s="1155"/>
      <c r="D33" s="1164"/>
      <c r="E33" s="1155"/>
      <c r="G33" s="1149" t="s">
        <v>315</v>
      </c>
      <c r="H33" s="1156" t="s">
        <v>18</v>
      </c>
      <c r="I33" s="1170" t="s">
        <v>6</v>
      </c>
      <c r="J33" s="1156" t="s">
        <v>18</v>
      </c>
    </row>
    <row r="34" spans="2:10" ht="12.95" customHeight="1">
      <c r="B34" s="1149" t="s">
        <v>333</v>
      </c>
      <c r="C34" s="1156" t="s">
        <v>18</v>
      </c>
      <c r="D34" s="1165" t="s">
        <v>789</v>
      </c>
      <c r="E34" s="1156" t="s">
        <v>18</v>
      </c>
      <c r="G34" s="1149"/>
      <c r="H34" s="1156"/>
      <c r="I34" s="1170"/>
      <c r="J34" s="1156"/>
    </row>
    <row r="35" spans="2:10" ht="12.95" customHeight="1">
      <c r="B35" s="1149"/>
      <c r="C35" s="1156"/>
      <c r="D35" s="1165"/>
      <c r="E35" s="1156"/>
      <c r="G35" s="1149" t="s">
        <v>536</v>
      </c>
      <c r="H35" s="1156" t="s">
        <v>18</v>
      </c>
      <c r="I35" s="1165" t="s">
        <v>790</v>
      </c>
      <c r="J35" s="1156" t="s">
        <v>18</v>
      </c>
    </row>
    <row r="36" spans="2:10" ht="12.95" customHeight="1">
      <c r="B36" s="1149"/>
      <c r="C36" s="1156"/>
      <c r="D36" s="1165"/>
      <c r="E36" s="1156"/>
      <c r="G36" s="1149"/>
      <c r="H36" s="1156"/>
      <c r="I36" s="1165"/>
      <c r="J36" s="1156"/>
    </row>
    <row r="37" spans="2:10" ht="12.95" customHeight="1">
      <c r="B37" s="1149"/>
      <c r="C37" s="1156"/>
      <c r="D37" s="1165"/>
      <c r="E37" s="1156"/>
      <c r="G37" s="1149"/>
      <c r="H37" s="1156"/>
      <c r="I37" s="1165"/>
      <c r="J37" s="1156"/>
    </row>
    <row r="38" spans="2:10" ht="12.95" customHeight="1">
      <c r="B38" s="1149"/>
      <c r="C38" s="1156"/>
      <c r="D38" s="1165"/>
      <c r="E38" s="1156"/>
      <c r="G38" s="1149"/>
      <c r="H38" s="1156"/>
      <c r="I38" s="1165"/>
      <c r="J38" s="1156"/>
    </row>
    <row r="39" spans="2:10" ht="12.95" customHeight="1">
      <c r="B39" s="1149"/>
      <c r="C39" s="1156"/>
      <c r="D39" s="1165"/>
      <c r="E39" s="1156"/>
      <c r="G39" s="1149" t="s">
        <v>784</v>
      </c>
      <c r="H39" s="1156" t="s">
        <v>18</v>
      </c>
      <c r="I39" s="1170" t="s">
        <v>785</v>
      </c>
      <c r="J39" s="1156" t="s">
        <v>18</v>
      </c>
    </row>
    <row r="40" spans="2:10" ht="12.95" customHeight="1">
      <c r="B40" s="453"/>
      <c r="C40" s="1157"/>
      <c r="D40" s="1167"/>
      <c r="E40" s="1157"/>
      <c r="G40" s="1149"/>
      <c r="H40" s="1156"/>
      <c r="I40" s="1170"/>
      <c r="J40" s="1156"/>
    </row>
    <row r="41" spans="2:10" ht="12.95" customHeight="1">
      <c r="B41" s="1149"/>
      <c r="C41" s="1158" t="s">
        <v>581</v>
      </c>
      <c r="D41" s="1168" t="s">
        <v>777</v>
      </c>
      <c r="E41" s="1158" t="s">
        <v>704</v>
      </c>
    </row>
    <row r="42" spans="2:10" ht="12.95" customHeight="1">
      <c r="B42" s="1149"/>
      <c r="C42" s="1158"/>
      <c r="D42" s="1168"/>
      <c r="E42" s="1158"/>
    </row>
    <row r="43" spans="2:10" ht="12.95" customHeight="1">
      <c r="B43" s="1149" t="s">
        <v>0</v>
      </c>
      <c r="C43" s="1156" t="s">
        <v>18</v>
      </c>
      <c r="D43" s="1169" t="s">
        <v>747</v>
      </c>
      <c r="E43" s="1156" t="s">
        <v>18</v>
      </c>
    </row>
    <row r="44" spans="2:10" ht="12.95" customHeight="1">
      <c r="B44" s="1149"/>
      <c r="C44" s="1156"/>
      <c r="D44" s="1169"/>
      <c r="E44" s="1156"/>
    </row>
    <row r="45" spans="2:10" ht="12.95" customHeight="1">
      <c r="B45" s="1149"/>
      <c r="C45" s="1156"/>
      <c r="D45" s="1169"/>
      <c r="E45" s="1156"/>
    </row>
    <row r="46" spans="2:10" ht="13.5" customHeight="1"/>
    <row r="47" spans="2:10">
      <c r="B47" s="1150" t="s">
        <v>93</v>
      </c>
      <c r="C47" s="1150"/>
      <c r="D47" s="1150"/>
      <c r="E47" s="1150"/>
      <c r="F47" s="1150"/>
      <c r="G47" s="1150"/>
      <c r="H47" s="1150"/>
      <c r="I47" s="1150"/>
    </row>
    <row r="48" spans="2:10" ht="35.25" customHeight="1">
      <c r="B48" s="435" t="s">
        <v>793</v>
      </c>
      <c r="C48" s="435"/>
      <c r="D48" s="435"/>
      <c r="E48" s="435"/>
      <c r="F48" s="435"/>
      <c r="G48" s="435"/>
      <c r="H48" s="435"/>
      <c r="I48" s="435"/>
    </row>
  </sheetData>
  <mergeCells count="91">
    <mergeCell ref="D3:I3"/>
    <mergeCell ref="B47:I47"/>
    <mergeCell ref="B48:I48"/>
    <mergeCell ref="B5:B6"/>
    <mergeCell ref="C5:C6"/>
    <mergeCell ref="D5:D6"/>
    <mergeCell ref="E5:E6"/>
    <mergeCell ref="G5:G7"/>
    <mergeCell ref="H5:H7"/>
    <mergeCell ref="I5:I7"/>
    <mergeCell ref="J5:J7"/>
    <mergeCell ref="B7:B10"/>
    <mergeCell ref="C7:C10"/>
    <mergeCell ref="D7:D10"/>
    <mergeCell ref="E7:E10"/>
    <mergeCell ref="G8:G10"/>
    <mergeCell ref="H8:H10"/>
    <mergeCell ref="I8:I10"/>
    <mergeCell ref="J8:J10"/>
    <mergeCell ref="B11:B14"/>
    <mergeCell ref="C11:C14"/>
    <mergeCell ref="D11:D14"/>
    <mergeCell ref="E11:E14"/>
    <mergeCell ref="G12:G13"/>
    <mergeCell ref="H12:H13"/>
    <mergeCell ref="I12:I13"/>
    <mergeCell ref="J12:J13"/>
    <mergeCell ref="G14:G17"/>
    <mergeCell ref="H14:H17"/>
    <mergeCell ref="I14:I17"/>
    <mergeCell ref="J14:J17"/>
    <mergeCell ref="B16:B17"/>
    <mergeCell ref="C16:C17"/>
    <mergeCell ref="D16:D17"/>
    <mergeCell ref="E16:E17"/>
    <mergeCell ref="B18:B21"/>
    <mergeCell ref="C18:C21"/>
    <mergeCell ref="D18:D21"/>
    <mergeCell ref="E18:E21"/>
    <mergeCell ref="G18:G21"/>
    <mergeCell ref="H18:H21"/>
    <mergeCell ref="I18:I21"/>
    <mergeCell ref="J18:J21"/>
    <mergeCell ref="B22:B25"/>
    <mergeCell ref="C22:C25"/>
    <mergeCell ref="D22:D25"/>
    <mergeCell ref="E22:E25"/>
    <mergeCell ref="G22:G26"/>
    <mergeCell ref="H22:H26"/>
    <mergeCell ref="I22:I26"/>
    <mergeCell ref="J22:J26"/>
    <mergeCell ref="B27:B28"/>
    <mergeCell ref="C27:C28"/>
    <mergeCell ref="D27:D28"/>
    <mergeCell ref="E27:E28"/>
    <mergeCell ref="G28:G29"/>
    <mergeCell ref="H28:H29"/>
    <mergeCell ref="I28:I29"/>
    <mergeCell ref="J28:J29"/>
    <mergeCell ref="B29:B33"/>
    <mergeCell ref="C29:C33"/>
    <mergeCell ref="D29:D33"/>
    <mergeCell ref="E29:E33"/>
    <mergeCell ref="G30:G32"/>
    <mergeCell ref="H30:H32"/>
    <mergeCell ref="I30:I32"/>
    <mergeCell ref="J30:J32"/>
    <mergeCell ref="G33:G34"/>
    <mergeCell ref="H33:H34"/>
    <mergeCell ref="I33:I34"/>
    <mergeCell ref="J33:J34"/>
    <mergeCell ref="B34:B39"/>
    <mergeCell ref="C34:C39"/>
    <mergeCell ref="D34:D39"/>
    <mergeCell ref="E34:E39"/>
    <mergeCell ref="G35:G38"/>
    <mergeCell ref="H35:H38"/>
    <mergeCell ref="I35:I38"/>
    <mergeCell ref="J35:J38"/>
    <mergeCell ref="G39:G40"/>
    <mergeCell ref="H39:H40"/>
    <mergeCell ref="I39:I40"/>
    <mergeCell ref="J39:J40"/>
    <mergeCell ref="B41:B42"/>
    <mergeCell ref="C41:C42"/>
    <mergeCell ref="D41:D42"/>
    <mergeCell ref="E41:E42"/>
    <mergeCell ref="B43:B45"/>
    <mergeCell ref="C43:C45"/>
    <mergeCell ref="D43:D45"/>
    <mergeCell ref="E43:E45"/>
  </mergeCells>
  <phoneticPr fontId="7"/>
  <dataValidations count="1">
    <dataValidation type="list" allowBlank="1" showDropDown="0" showInputMessage="1" showErrorMessage="1" prompt="該当する場合「☑」を選択" sqref="C26 J8 C7 H8 E7 C11 E11 E15 C15 E22 C18 E18 C22 E26 C29 E29 C34 E34 E43 C43 J18 H14 J14 H18 J22 H22 J30 H30 H33 J33 J35 H35 H39 J39">
      <formula1>"□,☑"</formula1>
    </dataValidation>
  </dataValidations>
  <pageMargins left="0.7" right="0.7" top="0.75" bottom="0.75" header="0.3" footer="0.3"/>
  <pageSetup paperSize="9" scale="80" fitToWidth="1" fitToHeight="1" orientation="landscape" usePrinterDefaults="1" r:id="rId1"/>
  <drawing r:id="rId2"/>
  <legacyDrawing r:id="rId3"/>
  <mc:AlternateContent>
    <mc:Choice xmlns:x14="http://schemas.microsoft.com/office/spreadsheetml/2009/9/main" Requires="x14">
      <controls>
        <mc:AlternateContent>
          <mc:Choice Requires="x14">
            <control shapeId="41985" r:id="rId4" name="チェック 1">
              <controlPr defaultSize="0" autoFill="0" autoLine="0" autoPict="0">
                <anchor moveWithCells="1">
                  <from xmlns:xdr="http://schemas.openxmlformats.org/drawingml/2006/spreadsheetDrawing">
                    <xdr:col>3</xdr:col>
                    <xdr:colOff>801370</xdr:colOff>
                    <xdr:row>8</xdr:row>
                    <xdr:rowOff>9525</xdr:rowOff>
                  </from>
                  <to xmlns:xdr="http://schemas.openxmlformats.org/drawingml/2006/spreadsheetDrawing">
                    <xdr:col>3</xdr:col>
                    <xdr:colOff>1049020</xdr:colOff>
                    <xdr:row>10</xdr:row>
                    <xdr:rowOff>19050</xdr:rowOff>
                  </to>
                </anchor>
              </controlPr>
            </control>
          </mc:Choice>
        </mc:AlternateContent>
        <mc:AlternateContent>
          <mc:Choice Requires="x14">
            <control shapeId="41987" r:id="rId5" name="チェック 3">
              <controlPr defaultSize="0" autoFill="0" autoLine="0" autoPict="0">
                <anchor moveWithCells="1">
                  <from xmlns:xdr="http://schemas.openxmlformats.org/drawingml/2006/spreadsheetDrawing">
                    <xdr:col>3</xdr:col>
                    <xdr:colOff>791845</xdr:colOff>
                    <xdr:row>11</xdr:row>
                    <xdr:rowOff>133350</xdr:rowOff>
                  </from>
                  <to xmlns:xdr="http://schemas.openxmlformats.org/drawingml/2006/spreadsheetDrawing">
                    <xdr:col>3</xdr:col>
                    <xdr:colOff>1125220</xdr:colOff>
                    <xdr:row>14</xdr:row>
                    <xdr:rowOff>57150</xdr:rowOff>
                  </to>
                </anchor>
              </controlPr>
            </control>
          </mc:Choice>
        </mc:AlternateContent>
        <mc:AlternateContent>
          <mc:Choice Requires="x14">
            <control shapeId="41997" r:id="rId6" name="チェック 13">
              <controlPr defaultSize="0" autoFill="0" autoLine="0" autoPict="0">
                <anchor moveWithCells="1">
                  <from xmlns:xdr="http://schemas.openxmlformats.org/drawingml/2006/spreadsheetDrawing">
                    <xdr:col>3</xdr:col>
                    <xdr:colOff>791845</xdr:colOff>
                    <xdr:row>19</xdr:row>
                    <xdr:rowOff>9525</xdr:rowOff>
                  </from>
                  <to xmlns:xdr="http://schemas.openxmlformats.org/drawingml/2006/spreadsheetDrawing">
                    <xdr:col>3</xdr:col>
                    <xdr:colOff>1036955</xdr:colOff>
                    <xdr:row>21</xdr:row>
                    <xdr:rowOff>28575</xdr:rowOff>
                  </to>
                </anchor>
              </controlPr>
            </control>
          </mc:Choice>
        </mc:AlternateContent>
        <mc:AlternateContent>
          <mc:Choice Requires="x14">
            <control shapeId="41998" r:id="rId7" name="チェック 14">
              <controlPr defaultSize="0" autoFill="0" autoLine="0" autoPict="0">
                <anchor moveWithCells="1">
                  <from xmlns:xdr="http://schemas.openxmlformats.org/drawingml/2006/spreadsheetDrawing">
                    <xdr:col>3</xdr:col>
                    <xdr:colOff>791845</xdr:colOff>
                    <xdr:row>22</xdr:row>
                    <xdr:rowOff>142875</xdr:rowOff>
                  </from>
                  <to xmlns:xdr="http://schemas.openxmlformats.org/drawingml/2006/spreadsheetDrawing">
                    <xdr:col>3</xdr:col>
                    <xdr:colOff>1125220</xdr:colOff>
                    <xdr:row>25</xdr:row>
                    <xdr:rowOff>66675</xdr:rowOff>
                  </to>
                </anchor>
              </controlPr>
            </control>
          </mc:Choice>
        </mc:AlternateContent>
        <mc:AlternateContent>
          <mc:Choice Requires="x14">
            <control shapeId="41999" r:id="rId8" name="チェック 15">
              <controlPr defaultSize="0" autoFill="0" autoLine="0" autoPict="0">
                <anchor moveWithCells="1">
                  <from xmlns:xdr="http://schemas.openxmlformats.org/drawingml/2006/spreadsheetDrawing">
                    <xdr:col>3</xdr:col>
                    <xdr:colOff>801370</xdr:colOff>
                    <xdr:row>31</xdr:row>
                    <xdr:rowOff>9525</xdr:rowOff>
                  </from>
                  <to xmlns:xdr="http://schemas.openxmlformats.org/drawingml/2006/spreadsheetDrawing">
                    <xdr:col>3</xdr:col>
                    <xdr:colOff>1049020</xdr:colOff>
                    <xdr:row>33</xdr:row>
                    <xdr:rowOff>28575</xdr:rowOff>
                  </to>
                </anchor>
              </controlPr>
            </control>
          </mc:Choice>
        </mc:AlternateContent>
        <mc:AlternateContent>
          <mc:Choice Requires="x14">
            <control shapeId="42000" r:id="rId9" name="チェック 16">
              <controlPr defaultSize="0" autoFill="0" autoLine="0" autoPict="0">
                <anchor moveWithCells="1">
                  <from xmlns:xdr="http://schemas.openxmlformats.org/drawingml/2006/spreadsheetDrawing">
                    <xdr:col>3</xdr:col>
                    <xdr:colOff>801370</xdr:colOff>
                    <xdr:row>36</xdr:row>
                    <xdr:rowOff>152400</xdr:rowOff>
                  </from>
                  <to xmlns:xdr="http://schemas.openxmlformats.org/drawingml/2006/spreadsheetDrawing">
                    <xdr:col>3</xdr:col>
                    <xdr:colOff>1134745</xdr:colOff>
                    <xdr:row>39</xdr:row>
                    <xdr:rowOff>66675</xdr:rowOff>
                  </to>
                </anchor>
              </controlPr>
            </control>
          </mc:Choice>
        </mc:AlternateContent>
        <mc:AlternateContent>
          <mc:Choice Requires="x14">
            <control shapeId="42001" r:id="rId10" name="チェック 17">
              <controlPr defaultSize="0" autoFill="0" autoLine="0" autoPict="0">
                <anchor moveWithCells="1">
                  <from xmlns:xdr="http://schemas.openxmlformats.org/drawingml/2006/spreadsheetDrawing">
                    <xdr:col>8</xdr:col>
                    <xdr:colOff>791845</xdr:colOff>
                    <xdr:row>15</xdr:row>
                    <xdr:rowOff>9525</xdr:rowOff>
                  </from>
                  <to xmlns:xdr="http://schemas.openxmlformats.org/drawingml/2006/spreadsheetDrawing">
                    <xdr:col>8</xdr:col>
                    <xdr:colOff>1036955</xdr:colOff>
                    <xdr:row>17</xdr:row>
                    <xdr:rowOff>28575</xdr:rowOff>
                  </to>
                </anchor>
              </controlPr>
            </control>
          </mc:Choice>
        </mc:AlternateContent>
        <mc:AlternateContent>
          <mc:Choice Requires="x14">
            <control shapeId="42002" r:id="rId11" name="チェック 18">
              <controlPr defaultSize="0" autoFill="0" autoLine="0" autoPict="0">
                <anchor moveWithCells="1">
                  <from xmlns:xdr="http://schemas.openxmlformats.org/drawingml/2006/spreadsheetDrawing">
                    <xdr:col>8</xdr:col>
                    <xdr:colOff>791845</xdr:colOff>
                    <xdr:row>18</xdr:row>
                    <xdr:rowOff>142875</xdr:rowOff>
                  </from>
                  <to xmlns:xdr="http://schemas.openxmlformats.org/drawingml/2006/spreadsheetDrawing">
                    <xdr:col>8</xdr:col>
                    <xdr:colOff>1125220</xdr:colOff>
                    <xdr:row>21</xdr:row>
                    <xdr:rowOff>57150</xdr:rowOff>
                  </to>
                </anchor>
              </controlPr>
            </control>
          </mc:Choice>
        </mc:AlternateContent>
        <mc:AlternateContent>
          <mc:Choice Requires="x14">
            <control shapeId="42003" r:id="rId12" name="チェック 19">
              <controlPr defaultSize="0" autoFill="0" autoLine="0" autoPict="0">
                <anchor moveWithCells="1">
                  <from xmlns:xdr="http://schemas.openxmlformats.org/drawingml/2006/spreadsheetDrawing">
                    <xdr:col>8</xdr:col>
                    <xdr:colOff>791845</xdr:colOff>
                    <xdr:row>23</xdr:row>
                    <xdr:rowOff>142875</xdr:rowOff>
                  </from>
                  <to xmlns:xdr="http://schemas.openxmlformats.org/drawingml/2006/spreadsheetDrawing">
                    <xdr:col>8</xdr:col>
                    <xdr:colOff>1125220</xdr:colOff>
                    <xdr:row>26</xdr:row>
                    <xdr:rowOff>57150</xdr:rowOff>
                  </to>
                </anchor>
              </controlPr>
            </control>
          </mc:Choice>
        </mc:AlternateContent>
        <mc:AlternateContent>
          <mc:Choice Requires="x14">
            <control shapeId="42004" r:id="rId13" name="チェック 20">
              <controlPr defaultSize="0" autoFill="0" autoLine="0" autoPict="0">
                <anchor moveWithCells="1">
                  <from xmlns:xdr="http://schemas.openxmlformats.org/drawingml/2006/spreadsheetDrawing">
                    <xdr:col>8</xdr:col>
                    <xdr:colOff>791845</xdr:colOff>
                    <xdr:row>35</xdr:row>
                    <xdr:rowOff>142875</xdr:rowOff>
                  </from>
                  <to xmlns:xdr="http://schemas.openxmlformats.org/drawingml/2006/spreadsheetDrawing">
                    <xdr:col>8</xdr:col>
                    <xdr:colOff>1125220</xdr:colOff>
                    <xdr:row>38</xdr:row>
                    <xdr:rowOff>57150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theme="7" tint="0.8"/>
    <pageSetUpPr fitToPage="1"/>
  </sheetPr>
  <dimension ref="A2:AH23"/>
  <sheetViews>
    <sheetView view="pageBreakPreview" zoomScaleSheetLayoutView="100" workbookViewId="0">
      <selection activeCell="F9" sqref="F9:L9"/>
    </sheetView>
  </sheetViews>
  <sheetFormatPr defaultColWidth="4.125" defaultRowHeight="18" customHeight="1"/>
  <cols>
    <col min="1" max="1" width="1.875" style="165" customWidth="1"/>
    <col min="2" max="2" width="4.625" style="165" customWidth="1"/>
    <col min="3" max="3" width="7.25" style="165" customWidth="1"/>
    <col min="4" max="4" width="3.5" style="165" customWidth="1"/>
    <col min="5" max="5" width="11.5" style="165" customWidth="1"/>
    <col min="6" max="6" width="10.5" style="165" customWidth="1"/>
    <col min="7" max="7" width="7.75" style="165" customWidth="1"/>
    <col min="8" max="8" width="3.5" style="165" customWidth="1"/>
    <col min="9" max="9" width="7.375" style="165" customWidth="1"/>
    <col min="10" max="10" width="3.5" style="165" customWidth="1"/>
    <col min="11" max="11" width="8" style="165" customWidth="1"/>
    <col min="12" max="12" width="15.25" style="165" customWidth="1"/>
    <col min="13" max="13" width="7.375" style="165" customWidth="1"/>
    <col min="14" max="14" width="12.25" style="165" customWidth="1"/>
    <col min="15" max="15" width="2.625" style="165" customWidth="1"/>
    <col min="16" max="16" width="5.875" style="165" customWidth="1"/>
    <col min="17" max="122" width="4.625" style="165" customWidth="1"/>
    <col min="123" max="255" width="8.625" style="165" customWidth="1"/>
    <col min="256" max="16384" width="4.125" style="165"/>
  </cols>
  <sheetData>
    <row r="2" spans="1:34" ht="24.4" customHeight="1">
      <c r="B2" s="1173" t="s">
        <v>439</v>
      </c>
      <c r="C2" s="1185"/>
      <c r="D2" s="1185"/>
      <c r="E2" s="1185"/>
      <c r="F2" s="1185"/>
      <c r="G2" s="1185"/>
      <c r="H2" s="1185"/>
      <c r="I2" s="1185"/>
      <c r="J2" s="1185"/>
      <c r="K2" s="1185"/>
      <c r="L2" s="1185"/>
      <c r="M2" s="1185"/>
      <c r="N2" s="1201"/>
    </row>
    <row r="3" spans="1:34" ht="21.75" customHeight="1">
      <c r="B3" s="386"/>
      <c r="C3" s="386"/>
      <c r="D3" s="386"/>
      <c r="E3" s="386"/>
    </row>
    <row r="4" spans="1:34" ht="19.7" customHeight="1">
      <c r="A4" s="1171" t="s">
        <v>656</v>
      </c>
      <c r="B4" s="135"/>
      <c r="C4" s="135"/>
      <c r="D4" s="135"/>
      <c r="E4" s="135"/>
      <c r="F4" s="135"/>
      <c r="G4" s="135"/>
      <c r="H4" s="135"/>
      <c r="I4" s="135"/>
    </row>
    <row r="5" spans="1:34" ht="20.25" customHeight="1">
      <c r="A5" s="1171"/>
      <c r="B5" s="191" t="s">
        <v>670</v>
      </c>
      <c r="C5" s="191"/>
      <c r="F5" s="1193"/>
      <c r="G5" s="1193"/>
      <c r="H5" s="1195"/>
      <c r="I5" s="1195"/>
    </row>
    <row r="6" spans="1:34" ht="30.75" customHeight="1">
      <c r="A6" s="1172"/>
      <c r="B6" s="1174" t="str">
        <f>はじめに!D5</f>
        <v>●●集落協定</v>
      </c>
      <c r="C6" s="1186"/>
      <c r="D6" s="1186"/>
      <c r="E6" s="1186"/>
      <c r="F6" s="1186"/>
      <c r="G6" s="1186"/>
      <c r="H6" s="1186"/>
      <c r="I6" s="1186"/>
      <c r="J6" s="1186"/>
      <c r="K6" s="1186"/>
      <c r="L6" s="1186"/>
      <c r="M6" s="1197"/>
    </row>
    <row r="7" spans="1:34" ht="20.100000000000001" customHeight="1">
      <c r="A7" s="1172"/>
      <c r="B7" s="1175"/>
      <c r="C7" s="1175"/>
      <c r="D7" s="1191"/>
      <c r="E7" s="1191"/>
      <c r="F7" s="1191"/>
      <c r="G7" s="1191"/>
      <c r="H7" s="1196"/>
      <c r="I7" s="1196"/>
      <c r="J7" s="1191"/>
      <c r="K7" s="1191"/>
      <c r="L7" s="1191"/>
      <c r="M7" s="1198"/>
    </row>
    <row r="8" spans="1:34" s="191" customFormat="1" ht="22.5" customHeight="1">
      <c r="A8" s="1171"/>
      <c r="B8" s="191" t="s">
        <v>347</v>
      </c>
      <c r="M8" s="1199"/>
      <c r="N8" s="1199"/>
      <c r="Q8" s="1202"/>
    </row>
    <row r="9" spans="1:34" ht="24" customHeight="1">
      <c r="A9" s="1172"/>
      <c r="B9" s="1176" t="s">
        <v>672</v>
      </c>
      <c r="C9" s="1176"/>
      <c r="D9" s="1176"/>
      <c r="E9" s="1176"/>
      <c r="F9" s="1194"/>
      <c r="G9" s="1194"/>
      <c r="H9" s="1194"/>
      <c r="I9" s="1194"/>
      <c r="J9" s="1194"/>
      <c r="K9" s="1194"/>
      <c r="L9" s="1194"/>
    </row>
    <row r="10" spans="1:34" ht="24" customHeight="1">
      <c r="A10" s="1172"/>
      <c r="B10" s="1176" t="s">
        <v>336</v>
      </c>
      <c r="C10" s="1176"/>
      <c r="D10" s="1176"/>
      <c r="E10" s="1176"/>
      <c r="F10" s="1194"/>
      <c r="G10" s="1194"/>
      <c r="H10" s="1194"/>
      <c r="I10" s="1194"/>
      <c r="J10" s="1194"/>
      <c r="K10" s="1194"/>
      <c r="L10" s="1194"/>
    </row>
    <row r="11" spans="1:34" ht="24" customHeight="1">
      <c r="A11" s="1172"/>
      <c r="B11" s="1176" t="s">
        <v>62</v>
      </c>
      <c r="C11" s="1176"/>
      <c r="D11" s="1176"/>
      <c r="E11" s="1176"/>
      <c r="F11" s="1194"/>
      <c r="G11" s="1194"/>
      <c r="H11" s="1194"/>
      <c r="I11" s="1194"/>
      <c r="J11" s="1194"/>
      <c r="K11" s="1194"/>
      <c r="L11" s="1194"/>
    </row>
    <row r="12" spans="1:34" ht="24" customHeight="1">
      <c r="A12" s="1172"/>
      <c r="B12" s="1176" t="s">
        <v>184</v>
      </c>
      <c r="C12" s="1176"/>
      <c r="D12" s="1176"/>
      <c r="E12" s="1176"/>
      <c r="F12" s="1194"/>
      <c r="G12" s="1194"/>
      <c r="H12" s="1194"/>
      <c r="I12" s="1194"/>
      <c r="J12" s="1194"/>
      <c r="K12" s="1194"/>
      <c r="L12" s="1194"/>
    </row>
    <row r="13" spans="1:34" ht="94.5" customHeight="1">
      <c r="A13" s="1172"/>
      <c r="B13" s="1177" t="s">
        <v>657</v>
      </c>
      <c r="C13" s="1177"/>
      <c r="D13" s="1177"/>
      <c r="E13" s="1177"/>
      <c r="F13" s="1177"/>
      <c r="G13" s="1177"/>
      <c r="H13" s="1177"/>
      <c r="I13" s="1177"/>
      <c r="J13" s="1177"/>
      <c r="K13" s="1177"/>
      <c r="L13" s="1177"/>
      <c r="M13" s="1200"/>
      <c r="N13" s="1200"/>
      <c r="O13" s="1200"/>
      <c r="P13" s="1200"/>
      <c r="Q13" s="1200"/>
      <c r="R13" s="1200"/>
      <c r="S13" s="1200"/>
      <c r="T13" s="1200"/>
      <c r="U13" s="1200"/>
      <c r="V13" s="1200"/>
      <c r="W13" s="1200"/>
      <c r="X13" s="1200"/>
      <c r="Y13" s="1200"/>
      <c r="Z13" s="1200"/>
      <c r="AA13" s="1200"/>
      <c r="AB13" s="1200"/>
      <c r="AC13" s="1200"/>
      <c r="AD13" s="1200"/>
      <c r="AE13" s="1200"/>
      <c r="AF13" s="1200"/>
      <c r="AG13" s="1200"/>
      <c r="AH13" s="1200"/>
    </row>
    <row r="14" spans="1:34" ht="20.100000000000001" customHeight="1">
      <c r="A14" s="1172"/>
      <c r="B14" s="1178"/>
      <c r="C14" s="1178"/>
      <c r="D14" s="1178"/>
      <c r="E14" s="1178"/>
      <c r="F14" s="1178"/>
      <c r="G14" s="1178"/>
      <c r="H14" s="1178"/>
      <c r="I14" s="1178"/>
      <c r="J14" s="1178"/>
      <c r="K14" s="1178"/>
      <c r="L14" s="1178"/>
      <c r="M14" s="1178"/>
      <c r="N14" s="1178"/>
      <c r="O14" s="1200"/>
      <c r="P14" s="1200"/>
      <c r="Q14" s="1200"/>
      <c r="R14" s="1200"/>
      <c r="S14" s="1200"/>
      <c r="T14" s="1200"/>
      <c r="U14" s="1200"/>
      <c r="V14" s="1200"/>
      <c r="W14" s="1200"/>
      <c r="X14" s="1200"/>
      <c r="Y14" s="1200"/>
      <c r="Z14" s="1200"/>
      <c r="AA14" s="1200"/>
      <c r="AB14" s="1200"/>
      <c r="AC14" s="1200"/>
      <c r="AD14" s="1200"/>
      <c r="AE14" s="1200"/>
      <c r="AF14" s="1200"/>
      <c r="AG14" s="1200"/>
      <c r="AH14" s="1200"/>
    </row>
    <row r="15" spans="1:34" s="191" customFormat="1" ht="22.5" customHeight="1">
      <c r="A15" s="1171"/>
      <c r="B15" s="191" t="s">
        <v>454</v>
      </c>
      <c r="M15" s="1199"/>
      <c r="N15" s="1199"/>
      <c r="Q15" s="1202"/>
    </row>
    <row r="16" spans="1:34" ht="24" customHeight="1">
      <c r="A16" s="1172"/>
      <c r="B16" s="1179" t="s">
        <v>644</v>
      </c>
      <c r="C16" s="1179"/>
      <c r="D16" s="1179" t="s">
        <v>660</v>
      </c>
      <c r="E16" s="1179"/>
      <c r="F16" s="1179"/>
      <c r="G16" s="1179" t="s">
        <v>661</v>
      </c>
      <c r="H16" s="1179"/>
      <c r="I16" s="1179"/>
      <c r="J16" s="1179"/>
      <c r="K16" s="1179"/>
      <c r="L16" s="1179" t="s">
        <v>520</v>
      </c>
      <c r="M16" s="1179"/>
    </row>
    <row r="17" spans="1:34" ht="47.65" customHeight="1">
      <c r="A17" s="1172"/>
      <c r="B17" s="1180"/>
      <c r="C17" s="1187"/>
      <c r="D17" s="1192" t="s">
        <v>662</v>
      </c>
      <c r="E17" s="1192"/>
      <c r="F17" s="1192"/>
      <c r="G17" s="1192" t="s">
        <v>75</v>
      </c>
      <c r="H17" s="1192"/>
      <c r="I17" s="1192"/>
      <c r="J17" s="1192"/>
      <c r="K17" s="1192"/>
      <c r="L17" s="1192" t="s">
        <v>90</v>
      </c>
      <c r="M17" s="1192"/>
    </row>
    <row r="18" spans="1:34" ht="85.9" customHeight="1">
      <c r="A18" s="1172"/>
      <c r="B18" s="1181"/>
      <c r="C18" s="1188"/>
      <c r="D18" s="1176"/>
      <c r="E18" s="1176"/>
      <c r="F18" s="1176"/>
      <c r="G18" s="1176" t="s">
        <v>537</v>
      </c>
      <c r="H18" s="1176"/>
      <c r="I18" s="1176"/>
      <c r="J18" s="1176"/>
      <c r="K18" s="1176"/>
      <c r="L18" s="1176"/>
      <c r="M18" s="1176"/>
    </row>
    <row r="19" spans="1:34" ht="43.15" customHeight="1">
      <c r="A19" s="1172"/>
      <c r="B19" s="1182"/>
      <c r="C19" s="1189"/>
      <c r="D19" s="1176" t="s">
        <v>459</v>
      </c>
      <c r="E19" s="1176"/>
      <c r="F19" s="1176"/>
      <c r="G19" s="1176" t="s">
        <v>113</v>
      </c>
      <c r="H19" s="1176"/>
      <c r="I19" s="1176"/>
      <c r="J19" s="1176"/>
      <c r="K19" s="1176"/>
      <c r="L19" s="1176" t="s">
        <v>548</v>
      </c>
      <c r="M19" s="1176"/>
    </row>
    <row r="20" spans="1:34" ht="62.65" customHeight="1">
      <c r="A20" s="1172"/>
      <c r="B20" s="1183"/>
      <c r="C20" s="1190"/>
      <c r="D20" s="1176"/>
      <c r="E20" s="1176"/>
      <c r="F20" s="1176"/>
      <c r="G20" s="1176" t="s">
        <v>664</v>
      </c>
      <c r="H20" s="1176"/>
      <c r="I20" s="1176"/>
      <c r="J20" s="1176"/>
      <c r="K20" s="1176"/>
      <c r="L20" s="1176" t="s">
        <v>514</v>
      </c>
      <c r="M20" s="1176"/>
    </row>
    <row r="21" spans="1:34" ht="68.25" customHeight="1">
      <c r="A21" s="1172"/>
      <c r="B21" s="1184"/>
      <c r="C21" s="1184"/>
      <c r="D21" s="1176" t="s">
        <v>666</v>
      </c>
      <c r="E21" s="1176"/>
      <c r="F21" s="1176"/>
      <c r="G21" s="1176" t="s">
        <v>668</v>
      </c>
      <c r="H21" s="1176"/>
      <c r="I21" s="1176"/>
      <c r="J21" s="1176"/>
      <c r="K21" s="1176"/>
      <c r="L21" s="1176" t="s">
        <v>158</v>
      </c>
      <c r="M21" s="1176"/>
    </row>
    <row r="22" spans="1:34" ht="288" customHeight="1">
      <c r="A22" s="1172"/>
      <c r="B22" s="1177" t="s">
        <v>560</v>
      </c>
      <c r="C22" s="1177"/>
      <c r="D22" s="1177"/>
      <c r="E22" s="1177"/>
      <c r="F22" s="1177"/>
      <c r="G22" s="1177"/>
      <c r="H22" s="1177"/>
      <c r="I22" s="1177"/>
      <c r="J22" s="1177"/>
      <c r="K22" s="1177"/>
      <c r="L22" s="1177"/>
      <c r="M22" s="1177"/>
      <c r="N22" s="1200"/>
      <c r="O22" s="1200"/>
      <c r="P22" s="1200"/>
      <c r="Q22" s="1200"/>
      <c r="R22" s="1200"/>
      <c r="S22" s="1200"/>
      <c r="T22" s="1200"/>
      <c r="U22" s="1200"/>
      <c r="V22" s="1200"/>
      <c r="W22" s="1200"/>
      <c r="X22" s="1200"/>
      <c r="Y22" s="1200"/>
      <c r="Z22" s="1200"/>
      <c r="AA22" s="1200"/>
      <c r="AB22" s="1200"/>
      <c r="AC22" s="1200"/>
      <c r="AD22" s="1200"/>
      <c r="AE22" s="1200"/>
      <c r="AF22" s="1200"/>
      <c r="AG22" s="1200"/>
      <c r="AH22" s="1200"/>
    </row>
    <row r="23" spans="1:34" ht="20.100000000000001" customHeight="1">
      <c r="A23" s="1172"/>
      <c r="B23" s="1178"/>
      <c r="C23" s="1178"/>
      <c r="D23" s="1178"/>
      <c r="E23" s="1178"/>
      <c r="F23" s="1178"/>
      <c r="G23" s="1178"/>
      <c r="H23" s="1178"/>
      <c r="I23" s="1178"/>
      <c r="J23" s="1178"/>
      <c r="K23" s="1178"/>
      <c r="L23" s="1178"/>
      <c r="M23" s="1178"/>
      <c r="N23" s="1178"/>
      <c r="O23" s="1200"/>
      <c r="P23" s="1200"/>
      <c r="Q23" s="1200"/>
      <c r="R23" s="1200"/>
      <c r="S23" s="1200"/>
      <c r="T23" s="1200"/>
      <c r="U23" s="1200"/>
      <c r="V23" s="1200"/>
      <c r="W23" s="1200"/>
      <c r="X23" s="1200"/>
      <c r="Y23" s="1200"/>
      <c r="Z23" s="1200"/>
      <c r="AA23" s="1200"/>
      <c r="AB23" s="1200"/>
      <c r="AC23" s="1200"/>
      <c r="AD23" s="1200"/>
      <c r="AE23" s="1200"/>
      <c r="AF23" s="1200"/>
      <c r="AG23" s="1200"/>
      <c r="AH23" s="1200"/>
    </row>
  </sheetData>
  <sheetProtection password="CC5D" sheet="1" objects="1" scenarios="1" selectLockedCells="1"/>
  <mergeCells count="31">
    <mergeCell ref="B2:N2"/>
    <mergeCell ref="B6:M6"/>
    <mergeCell ref="B9:E9"/>
    <mergeCell ref="F9:L9"/>
    <mergeCell ref="B10:E10"/>
    <mergeCell ref="F10:L10"/>
    <mergeCell ref="B11:E11"/>
    <mergeCell ref="F11:L11"/>
    <mergeCell ref="B12:E12"/>
    <mergeCell ref="F12:L12"/>
    <mergeCell ref="B13:L13"/>
    <mergeCell ref="B16:C16"/>
    <mergeCell ref="D16:F16"/>
    <mergeCell ref="G16:K16"/>
    <mergeCell ref="L16:M16"/>
    <mergeCell ref="G17:K17"/>
    <mergeCell ref="G18:K18"/>
    <mergeCell ref="G19:K19"/>
    <mergeCell ref="L19:M19"/>
    <mergeCell ref="G20:K20"/>
    <mergeCell ref="L20:M20"/>
    <mergeCell ref="B21:C21"/>
    <mergeCell ref="D21:F21"/>
    <mergeCell ref="G21:K21"/>
    <mergeCell ref="L21:M21"/>
    <mergeCell ref="B22:M22"/>
    <mergeCell ref="B17:C18"/>
    <mergeCell ref="D17:F18"/>
    <mergeCell ref="L17:M18"/>
    <mergeCell ref="B19:C20"/>
    <mergeCell ref="D19:F20"/>
  </mergeCells>
  <phoneticPr fontId="7"/>
  <dataValidations count="1">
    <dataValidation type="list" allowBlank="1" showDropDown="0" showInputMessage="1" showErrorMessage="1" prompt="該当する場合「○」を記載" sqref="B17:C21">
      <formula1>"　,○,"</formula1>
    </dataValidation>
  </dataValidations>
  <printOptions horizontalCentered="1"/>
  <pageMargins left="0.59055118110236227" right="0.31496062992125984" top="0.55118110236220474" bottom="0.15748031496062992" header="0.31496062992125984" footer="0.31496062992125984"/>
  <pageSetup paperSize="9" scale="80"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theme="7" tint="0.8"/>
    <pageSetUpPr fitToPage="1"/>
  </sheetPr>
  <dimension ref="A2:AH70"/>
  <sheetViews>
    <sheetView view="pageBreakPreview" zoomScaleSheetLayoutView="100" workbookViewId="0">
      <selection activeCell="B6" sqref="B6:M6"/>
    </sheetView>
  </sheetViews>
  <sheetFormatPr defaultColWidth="4.125" defaultRowHeight="18" customHeight="1"/>
  <cols>
    <col min="1" max="1" width="1.875" style="165" customWidth="1"/>
    <col min="2" max="3" width="9.625" style="165" customWidth="1"/>
    <col min="4" max="4" width="7.5" style="165" customWidth="1"/>
    <col min="5" max="5" width="9" style="165" customWidth="1"/>
    <col min="6" max="6" width="8.5" style="165" customWidth="1"/>
    <col min="7" max="7" width="7.5" style="165" customWidth="1"/>
    <col min="8" max="14" width="9.625" style="165" customWidth="1"/>
    <col min="15" max="15" width="2.625" style="165" customWidth="1"/>
    <col min="16" max="16" width="5.875" style="165" customWidth="1"/>
    <col min="17" max="122" width="4.625" style="165" customWidth="1"/>
    <col min="123" max="255" width="8.625" style="165" customWidth="1"/>
    <col min="256" max="16384" width="4.125" style="165"/>
  </cols>
  <sheetData>
    <row r="2" spans="1:34" ht="19.7" customHeight="1">
      <c r="A2" s="1171" t="s">
        <v>500</v>
      </c>
      <c r="B2" s="135"/>
      <c r="C2" s="135"/>
      <c r="D2" s="135"/>
      <c r="E2" s="135"/>
      <c r="F2" s="135"/>
      <c r="G2" s="135"/>
      <c r="H2" s="135"/>
      <c r="I2" s="135"/>
    </row>
    <row r="3" spans="1:34" ht="66.95" customHeight="1">
      <c r="A3" s="1172"/>
      <c r="B3" s="1178" t="s">
        <v>485</v>
      </c>
      <c r="C3" s="1178"/>
      <c r="D3" s="1178"/>
      <c r="E3" s="1178"/>
      <c r="F3" s="1178"/>
      <c r="G3" s="1178"/>
      <c r="H3" s="1178"/>
      <c r="I3" s="1178"/>
      <c r="J3" s="1178"/>
      <c r="K3" s="1178"/>
      <c r="L3" s="1178"/>
      <c r="M3" s="1178"/>
      <c r="N3" s="1178"/>
      <c r="O3" s="1200"/>
      <c r="P3" s="1200"/>
      <c r="Q3" s="1200"/>
      <c r="R3" s="1200"/>
      <c r="S3" s="1200"/>
      <c r="T3" s="1200"/>
      <c r="U3" s="1200"/>
      <c r="V3" s="1200"/>
      <c r="W3" s="1200"/>
      <c r="X3" s="1200"/>
      <c r="Y3" s="1200"/>
      <c r="Z3" s="1200"/>
      <c r="AA3" s="1200"/>
      <c r="AB3" s="1200"/>
      <c r="AC3" s="1200"/>
      <c r="AD3" s="1200"/>
      <c r="AE3" s="1200"/>
      <c r="AF3" s="1200"/>
      <c r="AG3" s="1200"/>
      <c r="AH3" s="1200"/>
    </row>
    <row r="4" spans="1:34" ht="20.100000000000001" customHeight="1">
      <c r="A4" s="1172"/>
      <c r="B4" s="1175"/>
      <c r="C4" s="1175"/>
      <c r="D4" s="1191"/>
      <c r="E4" s="1191"/>
      <c r="F4" s="1191"/>
      <c r="G4" s="1191"/>
      <c r="H4" s="1196"/>
      <c r="I4" s="1196"/>
      <c r="J4" s="1191"/>
      <c r="K4" s="1191"/>
      <c r="L4" s="1191"/>
      <c r="M4" s="1198"/>
    </row>
    <row r="5" spans="1:34" ht="20.25" customHeight="1">
      <c r="A5" s="1171"/>
      <c r="B5" s="191" t="s">
        <v>385</v>
      </c>
      <c r="C5" s="191"/>
      <c r="F5" s="1193"/>
      <c r="G5" s="1193"/>
      <c r="H5" s="1195"/>
      <c r="I5" s="1195"/>
    </row>
    <row r="6" spans="1:34" ht="30.75" customHeight="1">
      <c r="A6" s="1172"/>
      <c r="B6" s="1205"/>
      <c r="C6" s="1217"/>
      <c r="D6" s="1217"/>
      <c r="E6" s="1217"/>
      <c r="F6" s="1217"/>
      <c r="G6" s="1217"/>
      <c r="H6" s="1217"/>
      <c r="I6" s="1217"/>
      <c r="J6" s="1217"/>
      <c r="K6" s="1217"/>
      <c r="L6" s="1217"/>
      <c r="M6" s="1253"/>
    </row>
    <row r="7" spans="1:34" ht="20.100000000000001" customHeight="1">
      <c r="A7" s="1172"/>
      <c r="B7" s="1175"/>
      <c r="C7" s="1175"/>
      <c r="D7" s="1191"/>
      <c r="E7" s="1191"/>
      <c r="F7" s="1191"/>
      <c r="G7" s="1191"/>
      <c r="H7" s="1196"/>
      <c r="I7" s="1196"/>
      <c r="J7" s="1191"/>
      <c r="K7" s="1191"/>
      <c r="L7" s="1191"/>
      <c r="M7" s="1198"/>
    </row>
    <row r="8" spans="1:34" s="191" customFormat="1" ht="22.5" customHeight="1">
      <c r="A8" s="1171"/>
      <c r="B8" s="191" t="s">
        <v>674</v>
      </c>
      <c r="M8" s="1199"/>
      <c r="N8" s="1199"/>
      <c r="Q8" s="1202"/>
    </row>
    <row r="9" spans="1:34" ht="24" customHeight="1">
      <c r="A9" s="1172"/>
      <c r="B9" s="1206" t="s">
        <v>675</v>
      </c>
      <c r="C9" s="1206"/>
      <c r="D9" s="1206"/>
      <c r="E9" s="1206"/>
      <c r="F9" s="1095" t="s">
        <v>476</v>
      </c>
      <c r="G9" s="1095"/>
      <c r="H9" s="1095" t="s">
        <v>229</v>
      </c>
      <c r="I9" s="1095"/>
      <c r="J9" s="1095"/>
      <c r="K9" s="1095"/>
      <c r="L9" s="1062" t="s">
        <v>526</v>
      </c>
      <c r="M9" s="1091"/>
    </row>
    <row r="10" spans="1:34" ht="49.5" customHeight="1">
      <c r="A10" s="1172"/>
      <c r="B10" s="1179"/>
      <c r="C10" s="1179"/>
      <c r="D10" s="1179"/>
      <c r="E10" s="1179"/>
      <c r="F10" s="1224"/>
      <c r="G10" s="1224"/>
      <c r="H10" s="1237" t="s">
        <v>98</v>
      </c>
      <c r="I10" s="1237"/>
      <c r="J10" s="1237" t="s">
        <v>288</v>
      </c>
      <c r="K10" s="1237"/>
      <c r="L10" s="1224" t="s">
        <v>310</v>
      </c>
      <c r="M10" s="1254" t="s">
        <v>677</v>
      </c>
    </row>
    <row r="11" spans="1:34" ht="24" customHeight="1">
      <c r="A11" s="1172"/>
      <c r="B11" s="1207" t="str">
        <f>"（自協定）"&amp;はじめに!D5</f>
        <v>（自協定）●●集落協定</v>
      </c>
      <c r="C11" s="1207" t="s">
        <v>678</v>
      </c>
      <c r="D11" s="1207" t="s">
        <v>678</v>
      </c>
      <c r="E11" s="1207" t="s">
        <v>678</v>
      </c>
      <c r="F11" s="1230">
        <f>'別紙１④'!$C$63/10000</f>
        <v>0</v>
      </c>
      <c r="G11" s="1230"/>
      <c r="H11" s="1238"/>
      <c r="I11" s="1238"/>
      <c r="J11" s="1238"/>
      <c r="K11" s="1238"/>
      <c r="L11" s="1248"/>
      <c r="M11" s="1248"/>
    </row>
    <row r="12" spans="1:34" ht="24" customHeight="1">
      <c r="A12" s="1172"/>
      <c r="B12" s="1208"/>
      <c r="C12" s="1208"/>
      <c r="D12" s="1208"/>
      <c r="E12" s="1208"/>
      <c r="F12" s="1231"/>
      <c r="G12" s="1231"/>
      <c r="H12" s="1184"/>
      <c r="I12" s="1184"/>
      <c r="J12" s="1184"/>
      <c r="K12" s="1184"/>
      <c r="L12" s="1184"/>
      <c r="M12" s="1249"/>
    </row>
    <row r="13" spans="1:34" ht="24" customHeight="1">
      <c r="A13" s="1172"/>
      <c r="B13" s="1208"/>
      <c r="C13" s="1208"/>
      <c r="D13" s="1208"/>
      <c r="E13" s="1208"/>
      <c r="F13" s="1231"/>
      <c r="G13" s="1231"/>
      <c r="H13" s="1184"/>
      <c r="I13" s="1184"/>
      <c r="J13" s="1184"/>
      <c r="K13" s="1184"/>
      <c r="L13" s="1249"/>
      <c r="M13" s="1184"/>
    </row>
    <row r="14" spans="1:34" ht="24" customHeight="1">
      <c r="A14" s="1172"/>
      <c r="B14" s="1208"/>
      <c r="C14" s="1208"/>
      <c r="D14" s="1208"/>
      <c r="E14" s="1208"/>
      <c r="F14" s="1231"/>
      <c r="G14" s="1231"/>
      <c r="H14" s="1184" t="s">
        <v>145</v>
      </c>
      <c r="I14" s="1184"/>
      <c r="J14" s="1184" t="s">
        <v>145</v>
      </c>
      <c r="K14" s="1184"/>
      <c r="L14" s="1249"/>
      <c r="M14" s="1184"/>
    </row>
    <row r="15" spans="1:34" ht="24" customHeight="1">
      <c r="A15" s="1172"/>
      <c r="B15" s="1176" t="s">
        <v>659</v>
      </c>
      <c r="C15" s="1176" t="s">
        <v>659</v>
      </c>
      <c r="D15" s="1176" t="s">
        <v>659</v>
      </c>
      <c r="E15" s="1176" t="s">
        <v>659</v>
      </c>
      <c r="F15" s="1232">
        <f>SUM(F11:G14)</f>
        <v>0</v>
      </c>
      <c r="G15" s="1232"/>
      <c r="H15" s="1239"/>
      <c r="I15" s="1239"/>
      <c r="J15" s="1239"/>
      <c r="K15" s="1239"/>
      <c r="L15" s="1250"/>
      <c r="M15" s="1250"/>
    </row>
    <row r="16" spans="1:34" ht="27.6" customHeight="1">
      <c r="A16" s="1172"/>
      <c r="B16" s="1178" t="s">
        <v>679</v>
      </c>
      <c r="C16" s="1178"/>
      <c r="D16" s="1178"/>
      <c r="E16" s="1178"/>
      <c r="F16" s="1178"/>
      <c r="G16" s="1178"/>
      <c r="H16" s="1178"/>
      <c r="I16" s="1178"/>
      <c r="J16" s="1178"/>
      <c r="K16" s="1178"/>
      <c r="L16" s="1178"/>
      <c r="M16" s="1178"/>
      <c r="N16" s="1178"/>
      <c r="O16" s="1200"/>
      <c r="P16" s="1200"/>
      <c r="Q16" s="1200"/>
      <c r="R16" s="1200"/>
      <c r="S16" s="1200"/>
      <c r="T16" s="1200"/>
      <c r="U16" s="1200"/>
      <c r="V16" s="1200"/>
      <c r="W16" s="1200"/>
      <c r="X16" s="1200"/>
      <c r="Y16" s="1200"/>
      <c r="Z16" s="1200"/>
      <c r="AA16" s="1200"/>
      <c r="AB16" s="1200"/>
      <c r="AC16" s="1200"/>
      <c r="AD16" s="1200"/>
      <c r="AE16" s="1200"/>
      <c r="AF16" s="1200"/>
      <c r="AG16" s="1200"/>
      <c r="AH16" s="1200"/>
    </row>
    <row r="17" spans="1:34" ht="20.100000000000001" customHeight="1">
      <c r="A17" s="1172"/>
      <c r="B17" s="1178"/>
      <c r="C17" s="1178"/>
      <c r="D17" s="1178"/>
      <c r="E17" s="1178"/>
      <c r="F17" s="1178"/>
      <c r="G17" s="1178"/>
      <c r="H17" s="1178"/>
      <c r="I17" s="1178"/>
      <c r="J17" s="1178"/>
      <c r="K17" s="1178"/>
      <c r="L17" s="1178"/>
      <c r="M17" s="1178"/>
      <c r="N17" s="1178"/>
      <c r="O17" s="1200"/>
      <c r="P17" s="1200"/>
      <c r="Q17" s="1200"/>
      <c r="R17" s="1200"/>
      <c r="S17" s="1200"/>
      <c r="T17" s="1200"/>
      <c r="U17" s="1200"/>
      <c r="V17" s="1200"/>
      <c r="W17" s="1200"/>
      <c r="X17" s="1200"/>
      <c r="Y17" s="1200"/>
      <c r="Z17" s="1200"/>
      <c r="AA17" s="1200"/>
      <c r="AB17" s="1200"/>
      <c r="AC17" s="1200"/>
      <c r="AD17" s="1200"/>
      <c r="AE17" s="1200"/>
      <c r="AF17" s="1200"/>
      <c r="AG17" s="1200"/>
      <c r="AH17" s="1200"/>
    </row>
    <row r="18" spans="1:34" s="191" customFormat="1" ht="22.5" customHeight="1">
      <c r="A18" s="1171"/>
      <c r="B18" s="191" t="s">
        <v>121</v>
      </c>
      <c r="M18" s="1199"/>
      <c r="N18" s="1199"/>
      <c r="Q18" s="1202"/>
    </row>
    <row r="19" spans="1:34" ht="24" customHeight="1">
      <c r="A19" s="1172"/>
      <c r="B19" s="1179" t="s">
        <v>346</v>
      </c>
      <c r="C19" s="1179"/>
      <c r="D19" s="1224"/>
      <c r="E19" s="1224"/>
      <c r="F19" s="1224"/>
      <c r="G19" s="1224"/>
      <c r="H19" s="1224" t="s">
        <v>346</v>
      </c>
      <c r="I19" s="1224"/>
      <c r="J19" s="1224"/>
      <c r="K19" s="1224"/>
      <c r="L19" s="1224"/>
      <c r="M19" s="1224"/>
    </row>
    <row r="20" spans="1:34" ht="23.85" customHeight="1">
      <c r="A20" s="1172"/>
      <c r="B20" s="1184"/>
      <c r="C20" s="1184"/>
      <c r="D20" s="1225" t="s">
        <v>28</v>
      </c>
      <c r="E20" s="1225"/>
      <c r="F20" s="1225"/>
      <c r="G20" s="1225"/>
      <c r="H20" s="1184"/>
      <c r="I20" s="1184"/>
      <c r="J20" s="1226" t="s">
        <v>553</v>
      </c>
      <c r="K20" s="1226"/>
      <c r="L20" s="1226"/>
      <c r="M20" s="1226"/>
    </row>
    <row r="21" spans="1:34" ht="24" customHeight="1">
      <c r="A21" s="1172"/>
      <c r="B21" s="1184"/>
      <c r="C21" s="1184"/>
      <c r="D21" s="1210" t="s">
        <v>680</v>
      </c>
      <c r="E21" s="1210"/>
      <c r="F21" s="1210"/>
      <c r="G21" s="1210"/>
      <c r="H21" s="1184"/>
      <c r="I21" s="1184"/>
      <c r="J21" s="1227" t="s">
        <v>681</v>
      </c>
      <c r="K21" s="1227"/>
      <c r="L21" s="1227"/>
      <c r="M21" s="1227"/>
    </row>
    <row r="22" spans="1:34" ht="24" customHeight="1">
      <c r="A22" s="1172"/>
      <c r="B22" s="1184"/>
      <c r="C22" s="1184"/>
      <c r="D22" s="1210" t="s">
        <v>703</v>
      </c>
      <c r="E22" s="1210"/>
      <c r="F22" s="1210"/>
      <c r="G22" s="1210"/>
      <c r="H22" s="1182"/>
      <c r="I22" s="1189"/>
      <c r="J22" s="1242" t="s">
        <v>800</v>
      </c>
      <c r="K22" s="1246"/>
      <c r="L22" s="1246"/>
      <c r="M22" s="1255"/>
    </row>
    <row r="23" spans="1:34" ht="24" customHeight="1">
      <c r="A23" s="1172"/>
      <c r="B23" s="1184"/>
      <c r="C23" s="1184"/>
      <c r="D23" s="1210" t="s">
        <v>559</v>
      </c>
      <c r="E23" s="1210"/>
      <c r="F23" s="1210"/>
      <c r="G23" s="1210"/>
      <c r="H23" s="1183"/>
      <c r="I23" s="1190"/>
      <c r="J23" s="1097"/>
      <c r="K23" s="1104"/>
      <c r="L23" s="1104"/>
      <c r="M23" s="1111"/>
    </row>
    <row r="24" spans="1:34" ht="108.4" customHeight="1">
      <c r="A24" s="1172"/>
      <c r="B24" s="1209" t="s">
        <v>487</v>
      </c>
      <c r="C24" s="1218"/>
      <c r="D24" s="1218"/>
      <c r="E24" s="1218"/>
      <c r="F24" s="1218"/>
      <c r="G24" s="1218"/>
      <c r="H24" s="1218"/>
      <c r="I24" s="1218"/>
      <c r="J24" s="1218"/>
      <c r="K24" s="1218"/>
      <c r="L24" s="1218"/>
      <c r="M24" s="1218"/>
    </row>
    <row r="25" spans="1:34" ht="40.15" customHeight="1">
      <c r="A25" s="1172"/>
      <c r="B25" s="1178" t="s">
        <v>682</v>
      </c>
      <c r="C25" s="1178"/>
      <c r="D25" s="1178"/>
      <c r="E25" s="1178"/>
      <c r="F25" s="1178"/>
      <c r="G25" s="1178"/>
      <c r="H25" s="1178"/>
      <c r="I25" s="1178"/>
      <c r="J25" s="1178"/>
      <c r="K25" s="1178"/>
      <c r="L25" s="1178"/>
      <c r="M25" s="1178"/>
      <c r="N25" s="1200"/>
      <c r="O25" s="1200"/>
      <c r="P25" s="1200"/>
      <c r="Q25" s="1200"/>
      <c r="R25" s="1200"/>
      <c r="S25" s="1200"/>
      <c r="T25" s="1200"/>
      <c r="U25" s="1200"/>
      <c r="V25" s="1200"/>
      <c r="W25" s="1200"/>
      <c r="X25" s="1200"/>
      <c r="Y25" s="1200"/>
      <c r="Z25" s="1200"/>
      <c r="AA25" s="1200"/>
      <c r="AB25" s="1200"/>
      <c r="AC25" s="1200"/>
      <c r="AD25" s="1200"/>
      <c r="AE25" s="1200"/>
      <c r="AF25" s="1200"/>
      <c r="AG25" s="1200"/>
      <c r="AH25" s="1200"/>
    </row>
    <row r="26" spans="1:34" ht="20.100000000000001" customHeight="1">
      <c r="A26" s="1172"/>
      <c r="B26" s="1178"/>
      <c r="C26" s="1178"/>
      <c r="D26" s="1178"/>
      <c r="E26" s="1178"/>
      <c r="F26" s="1178"/>
      <c r="G26" s="1178"/>
      <c r="H26" s="1178"/>
      <c r="I26" s="1178"/>
      <c r="J26" s="1178"/>
      <c r="K26" s="1178"/>
      <c r="L26" s="1178"/>
      <c r="M26" s="1178"/>
      <c r="N26" s="1178"/>
      <c r="O26" s="1200"/>
      <c r="P26" s="1200"/>
      <c r="Q26" s="1200"/>
      <c r="R26" s="1200"/>
      <c r="S26" s="1200"/>
      <c r="T26" s="1200"/>
      <c r="U26" s="1200"/>
      <c r="V26" s="1200"/>
      <c r="W26" s="1200"/>
      <c r="X26" s="1200"/>
      <c r="Y26" s="1200"/>
      <c r="Z26" s="1200"/>
      <c r="AA26" s="1200"/>
      <c r="AB26" s="1200"/>
      <c r="AC26" s="1200"/>
      <c r="AD26" s="1200"/>
      <c r="AE26" s="1200"/>
      <c r="AF26" s="1200"/>
      <c r="AG26" s="1200"/>
      <c r="AH26" s="1200"/>
    </row>
    <row r="27" spans="1:34" s="191" customFormat="1" ht="22.5" customHeight="1">
      <c r="A27" s="1171"/>
      <c r="B27" s="191" t="s">
        <v>63</v>
      </c>
      <c r="M27" s="1199"/>
      <c r="N27" s="1199"/>
      <c r="Q27" s="1202"/>
    </row>
    <row r="28" spans="1:34" ht="24" customHeight="1">
      <c r="A28" s="1172"/>
      <c r="B28" s="1179" t="s">
        <v>346</v>
      </c>
      <c r="C28" s="1179"/>
      <c r="D28" s="1224" t="s">
        <v>683</v>
      </c>
      <c r="E28" s="1224"/>
      <c r="F28" s="1224"/>
      <c r="G28" s="1224"/>
      <c r="H28" s="1224" t="s">
        <v>346</v>
      </c>
      <c r="I28" s="1224"/>
      <c r="J28" s="1224" t="s">
        <v>683</v>
      </c>
      <c r="K28" s="1224"/>
      <c r="L28" s="1224"/>
    </row>
    <row r="29" spans="1:34" ht="24" customHeight="1">
      <c r="A29" s="1172"/>
      <c r="B29" s="1182"/>
      <c r="C29" s="1189"/>
      <c r="D29" s="1225" t="s">
        <v>555</v>
      </c>
      <c r="E29" s="1225"/>
      <c r="F29" s="1225"/>
      <c r="G29" s="1225"/>
      <c r="H29" s="1184"/>
      <c r="I29" s="1184"/>
      <c r="J29" s="1226" t="s">
        <v>567</v>
      </c>
      <c r="K29" s="1226"/>
      <c r="L29" s="1226"/>
    </row>
    <row r="30" spans="1:34" ht="23.85" customHeight="1">
      <c r="A30" s="1172"/>
      <c r="B30" s="1183"/>
      <c r="C30" s="1190"/>
      <c r="D30" s="1210"/>
      <c r="E30" s="1210"/>
      <c r="F30" s="1210"/>
      <c r="G30" s="1210"/>
      <c r="H30" s="1184"/>
      <c r="I30" s="1184"/>
      <c r="J30" s="1227" t="s">
        <v>5</v>
      </c>
      <c r="K30" s="1227"/>
      <c r="L30" s="1227"/>
    </row>
    <row r="31" spans="1:34" ht="39.4" customHeight="1">
      <c r="A31" s="1172"/>
      <c r="B31" s="1184"/>
      <c r="C31" s="1184"/>
      <c r="D31" s="1210" t="s">
        <v>583</v>
      </c>
      <c r="E31" s="1210"/>
      <c r="F31" s="1210"/>
      <c r="G31" s="1210"/>
      <c r="H31" s="1184"/>
      <c r="I31" s="1184"/>
      <c r="J31" s="1227" t="s">
        <v>120</v>
      </c>
      <c r="K31" s="1227"/>
      <c r="L31" s="1227"/>
    </row>
    <row r="32" spans="1:34" ht="24" customHeight="1">
      <c r="A32" s="1172"/>
      <c r="B32" s="1184"/>
      <c r="C32" s="1184"/>
      <c r="D32" s="1210" t="s">
        <v>571</v>
      </c>
      <c r="E32" s="1210"/>
      <c r="F32" s="1210"/>
      <c r="G32" s="1210"/>
      <c r="H32" s="1184"/>
      <c r="I32" s="1184"/>
      <c r="J32" s="1227" t="s">
        <v>685</v>
      </c>
      <c r="K32" s="1227"/>
      <c r="L32" s="1227"/>
    </row>
    <row r="33" spans="1:34" ht="24" customHeight="1">
      <c r="A33" s="1172"/>
      <c r="B33" s="1184"/>
      <c r="C33" s="1184"/>
      <c r="D33" s="1210" t="s">
        <v>549</v>
      </c>
      <c r="E33" s="1210"/>
      <c r="F33" s="1210"/>
      <c r="G33" s="1210"/>
      <c r="H33" s="1182"/>
      <c r="I33" s="1189"/>
      <c r="J33" s="1243" t="s">
        <v>467</v>
      </c>
      <c r="K33" s="1243"/>
      <c r="L33" s="1243"/>
    </row>
    <row r="34" spans="1:34" ht="24" customHeight="1">
      <c r="A34" s="1172"/>
      <c r="B34" s="1184"/>
      <c r="C34" s="1184"/>
      <c r="D34" s="1210" t="s">
        <v>12</v>
      </c>
      <c r="E34" s="1210"/>
      <c r="F34" s="1210"/>
      <c r="G34" s="1210"/>
      <c r="H34" s="1183"/>
      <c r="I34" s="1190"/>
      <c r="J34" s="1097"/>
      <c r="K34" s="1104"/>
      <c r="L34" s="1111"/>
    </row>
    <row r="35" spans="1:34" ht="20.100000000000001" customHeight="1">
      <c r="A35" s="1172"/>
      <c r="B35" s="1178"/>
      <c r="C35" s="1178"/>
      <c r="D35" s="1178"/>
      <c r="E35" s="1178"/>
      <c r="F35" s="1178"/>
      <c r="G35" s="1178"/>
      <c r="H35" s="1178"/>
      <c r="I35" s="1178"/>
      <c r="J35" s="1178"/>
      <c r="K35" s="1178"/>
      <c r="L35" s="1178"/>
      <c r="M35" s="1178"/>
      <c r="N35" s="1178"/>
      <c r="O35" s="1200"/>
      <c r="P35" s="1200"/>
      <c r="Q35" s="1200"/>
      <c r="R35" s="1200"/>
      <c r="S35" s="1200"/>
      <c r="T35" s="1200"/>
      <c r="U35" s="1200"/>
      <c r="V35" s="1200"/>
      <c r="W35" s="1200"/>
      <c r="X35" s="1200"/>
      <c r="Y35" s="1200"/>
      <c r="Z35" s="1200"/>
      <c r="AA35" s="1200"/>
      <c r="AB35" s="1200"/>
      <c r="AC35" s="1200"/>
      <c r="AD35" s="1200"/>
      <c r="AE35" s="1200"/>
      <c r="AF35" s="1200"/>
      <c r="AG35" s="1200"/>
      <c r="AH35" s="1200"/>
    </row>
    <row r="36" spans="1:34" s="191" customFormat="1" ht="22.5" customHeight="1">
      <c r="A36" s="1171"/>
      <c r="B36" s="191" t="s">
        <v>686</v>
      </c>
      <c r="M36" s="1199"/>
      <c r="N36" s="1199"/>
      <c r="Q36" s="1202"/>
    </row>
    <row r="37" spans="1:34" ht="24" customHeight="1">
      <c r="A37" s="1172"/>
      <c r="B37" s="1179" t="s">
        <v>346</v>
      </c>
      <c r="C37" s="1179"/>
      <c r="D37" s="1224" t="s">
        <v>687</v>
      </c>
      <c r="E37" s="1224"/>
      <c r="F37" s="1224"/>
      <c r="G37" s="1224" t="s">
        <v>346</v>
      </c>
      <c r="H37" s="1224"/>
      <c r="I37" s="1240" t="s">
        <v>687</v>
      </c>
      <c r="J37" s="1244"/>
      <c r="K37" s="1244"/>
      <c r="L37" s="1251"/>
    </row>
    <row r="38" spans="1:34" ht="24" customHeight="1">
      <c r="A38" s="1172"/>
      <c r="B38" s="1184"/>
      <c r="C38" s="1184"/>
      <c r="D38" s="1225" t="s">
        <v>168</v>
      </c>
      <c r="E38" s="1225"/>
      <c r="F38" s="1225"/>
      <c r="G38" s="1184" t="s">
        <v>145</v>
      </c>
      <c r="H38" s="1184"/>
      <c r="I38" s="1241" t="s">
        <v>354</v>
      </c>
      <c r="J38" s="1245"/>
      <c r="K38" s="1245"/>
      <c r="L38" s="1252"/>
    </row>
    <row r="39" spans="1:34" ht="23.85" customHeight="1">
      <c r="A39" s="1172"/>
      <c r="B39" s="1184"/>
      <c r="C39" s="1184"/>
      <c r="D39" s="1210" t="s">
        <v>688</v>
      </c>
      <c r="E39" s="1210"/>
      <c r="F39" s="1210"/>
      <c r="G39" s="1184" t="s">
        <v>145</v>
      </c>
      <c r="H39" s="1184"/>
      <c r="I39" s="1229" t="s">
        <v>163</v>
      </c>
      <c r="J39" s="1233"/>
      <c r="K39" s="1233"/>
      <c r="L39" s="1247" t="s">
        <v>801</v>
      </c>
    </row>
    <row r="40" spans="1:34" ht="92.65" customHeight="1">
      <c r="A40" s="1172"/>
      <c r="B40" s="1177" t="s">
        <v>573</v>
      </c>
      <c r="C40" s="1177"/>
      <c r="D40" s="1177"/>
      <c r="E40" s="1177"/>
      <c r="F40" s="1177"/>
      <c r="G40" s="1177"/>
      <c r="H40" s="1177"/>
      <c r="I40" s="1177"/>
      <c r="J40" s="1177"/>
      <c r="K40" s="1177"/>
      <c r="L40" s="1200"/>
      <c r="M40" s="1200"/>
      <c r="N40" s="1200"/>
    </row>
    <row r="41" spans="1:34" ht="20.100000000000001" customHeight="1">
      <c r="A41" s="1172"/>
      <c r="B41" s="1178"/>
      <c r="C41" s="1178"/>
      <c r="D41" s="1178"/>
      <c r="E41" s="1178"/>
      <c r="F41" s="1178"/>
      <c r="G41" s="1178"/>
      <c r="H41" s="1178"/>
      <c r="I41" s="1178"/>
      <c r="J41" s="1178"/>
      <c r="K41" s="1178"/>
      <c r="L41" s="1178"/>
      <c r="M41" s="1178"/>
      <c r="N41" s="1178"/>
    </row>
    <row r="42" spans="1:34" s="191" customFormat="1" ht="22.5" customHeight="1">
      <c r="A42" s="1171"/>
      <c r="B42" s="191" t="s">
        <v>689</v>
      </c>
      <c r="M42" s="1199"/>
      <c r="N42" s="1199"/>
      <c r="Q42" s="1202"/>
    </row>
    <row r="43" spans="1:34" ht="24" customHeight="1">
      <c r="A43" s="1172"/>
      <c r="B43" s="1176" t="s">
        <v>59</v>
      </c>
      <c r="C43" s="1176"/>
      <c r="D43" s="1176"/>
      <c r="E43" s="1176"/>
      <c r="F43" s="1176"/>
      <c r="G43" s="1176"/>
      <c r="H43" s="1176"/>
      <c r="I43" s="1176"/>
      <c r="J43" s="1176"/>
      <c r="K43" s="1176"/>
      <c r="L43" s="1176"/>
      <c r="M43" s="1176"/>
      <c r="N43" s="1176"/>
    </row>
    <row r="44" spans="1:34" ht="24" customHeight="1">
      <c r="A44" s="1172"/>
      <c r="B44" s="1210" t="s">
        <v>660</v>
      </c>
      <c r="C44" s="1210"/>
      <c r="D44" s="1210"/>
      <c r="E44" s="1210"/>
      <c r="F44" s="1210"/>
      <c r="G44" s="1210"/>
      <c r="H44" s="1095" t="s">
        <v>8</v>
      </c>
      <c r="I44" s="1095" t="s">
        <v>592</v>
      </c>
      <c r="J44" s="1095" t="s">
        <v>690</v>
      </c>
      <c r="K44" s="1095" t="s">
        <v>692</v>
      </c>
      <c r="L44" s="1095" t="s">
        <v>501</v>
      </c>
      <c r="M44" s="1095" t="s">
        <v>389</v>
      </c>
      <c r="N44" s="1095" t="s">
        <v>350</v>
      </c>
    </row>
    <row r="45" spans="1:34" ht="23.85" customHeight="1">
      <c r="A45" s="1172"/>
      <c r="B45" s="1176" t="s">
        <v>694</v>
      </c>
      <c r="C45" s="1176"/>
      <c r="D45" s="1176"/>
      <c r="E45" s="1176"/>
      <c r="F45" s="1176"/>
      <c r="G45" s="1176"/>
      <c r="H45" s="1184"/>
      <c r="I45" s="1184"/>
      <c r="J45" s="1184"/>
      <c r="K45" s="1184"/>
      <c r="L45" s="1184"/>
      <c r="M45" s="1184"/>
      <c r="N45" s="1184"/>
    </row>
    <row r="46" spans="1:34" ht="24" customHeight="1">
      <c r="A46" s="1172"/>
      <c r="B46" s="1176" t="s">
        <v>57</v>
      </c>
      <c r="C46" s="1176"/>
      <c r="D46" s="1176"/>
      <c r="E46" s="1176"/>
      <c r="F46" s="1176"/>
      <c r="G46" s="1176"/>
      <c r="H46" s="1184"/>
      <c r="I46" s="1184"/>
      <c r="J46" s="1184"/>
      <c r="K46" s="1184"/>
      <c r="L46" s="1184"/>
      <c r="M46" s="1184"/>
      <c r="N46" s="1184"/>
    </row>
    <row r="47" spans="1:34" ht="15" customHeight="1">
      <c r="A47" s="1172"/>
      <c r="B47" s="1211" t="s">
        <v>695</v>
      </c>
      <c r="C47" s="1219"/>
      <c r="D47" s="1219"/>
      <c r="E47" s="1219"/>
      <c r="F47" s="1219"/>
      <c r="G47" s="1234"/>
      <c r="H47" s="1112"/>
      <c r="I47" s="1112"/>
      <c r="J47" s="1112"/>
      <c r="K47" s="1112"/>
      <c r="L47" s="1112"/>
      <c r="M47" s="1112"/>
      <c r="N47" s="1112"/>
    </row>
    <row r="48" spans="1:34" ht="15" customHeight="1">
      <c r="A48" s="1172"/>
      <c r="B48" s="1212"/>
      <c r="C48" s="360"/>
      <c r="D48" s="360"/>
      <c r="E48" s="360"/>
      <c r="F48" s="360"/>
      <c r="G48" s="1235"/>
      <c r="H48" s="1112"/>
      <c r="I48" s="1112"/>
      <c r="J48" s="1112"/>
      <c r="K48" s="1112"/>
      <c r="L48" s="1112"/>
      <c r="M48" s="1112"/>
      <c r="N48" s="1112"/>
    </row>
    <row r="49" spans="1:14" ht="15" customHeight="1">
      <c r="A49" s="1172"/>
      <c r="B49" s="1213"/>
      <c r="C49" s="1220"/>
      <c r="D49" s="1220"/>
      <c r="E49" s="1220"/>
      <c r="F49" s="1220"/>
      <c r="G49" s="1236"/>
      <c r="H49" s="1112"/>
      <c r="I49" s="1112"/>
      <c r="J49" s="1112"/>
      <c r="K49" s="1112"/>
      <c r="L49" s="1112"/>
      <c r="M49" s="1112"/>
      <c r="N49" s="1112"/>
    </row>
    <row r="50" spans="1:14" ht="24" customHeight="1">
      <c r="A50" s="1172"/>
      <c r="B50" s="1176" t="s">
        <v>697</v>
      </c>
      <c r="C50" s="1176"/>
      <c r="D50" s="1176"/>
      <c r="E50" s="1176"/>
      <c r="F50" s="1176"/>
      <c r="G50" s="1176"/>
      <c r="H50" s="1184"/>
      <c r="I50" s="1184"/>
      <c r="J50" s="1184"/>
      <c r="K50" s="1184"/>
      <c r="L50" s="1184"/>
      <c r="M50" s="1184"/>
      <c r="N50" s="1184"/>
    </row>
    <row r="51" spans="1:14" ht="24" customHeight="1">
      <c r="A51" s="1172"/>
      <c r="B51" s="1176" t="s">
        <v>618</v>
      </c>
      <c r="C51" s="1176"/>
      <c r="D51" s="1176"/>
      <c r="E51" s="1176"/>
      <c r="F51" s="1176"/>
      <c r="G51" s="1176"/>
      <c r="H51" s="1239"/>
      <c r="I51" s="1184"/>
      <c r="J51" s="1184"/>
      <c r="K51" s="1184"/>
      <c r="L51" s="1184"/>
      <c r="M51" s="1184"/>
      <c r="N51" s="1239"/>
    </row>
    <row r="52" spans="1:14" ht="22.5" customHeight="1">
      <c r="A52" s="1172"/>
      <c r="B52" s="1214" t="s">
        <v>546</v>
      </c>
      <c r="C52" s="1221"/>
      <c r="D52" s="1221"/>
      <c r="E52" s="1221"/>
      <c r="F52" s="1221"/>
      <c r="G52" s="1221"/>
      <c r="H52" s="1221"/>
      <c r="I52" s="1221"/>
      <c r="J52" s="1221"/>
      <c r="K52" s="1221"/>
      <c r="L52" s="1221"/>
      <c r="M52" s="1221"/>
      <c r="N52" s="1256"/>
    </row>
    <row r="53" spans="1:14" ht="22.5" customHeight="1">
      <c r="A53" s="1172"/>
      <c r="B53" s="1215"/>
      <c r="C53" s="1222"/>
      <c r="D53" s="1222"/>
      <c r="E53" s="1222"/>
      <c r="F53" s="1222"/>
      <c r="G53" s="1222"/>
      <c r="H53" s="1222"/>
      <c r="I53" s="1222"/>
      <c r="J53" s="1222"/>
      <c r="K53" s="1222"/>
      <c r="L53" s="1222"/>
      <c r="M53" s="1222"/>
      <c r="N53" s="1257"/>
    </row>
    <row r="54" spans="1:14" ht="22.5" customHeight="1">
      <c r="A54" s="1172"/>
      <c r="B54" s="1215"/>
      <c r="C54" s="1222"/>
      <c r="D54" s="1222"/>
      <c r="E54" s="1222"/>
      <c r="F54" s="1222"/>
      <c r="G54" s="1222"/>
      <c r="H54" s="1222"/>
      <c r="I54" s="1222"/>
      <c r="J54" s="1222"/>
      <c r="K54" s="1222"/>
      <c r="L54" s="1222"/>
      <c r="M54" s="1222"/>
      <c r="N54" s="1257"/>
    </row>
    <row r="55" spans="1:14" ht="22.5" customHeight="1">
      <c r="A55" s="1172"/>
      <c r="B55" s="1215"/>
      <c r="C55" s="1222"/>
      <c r="D55" s="1222"/>
      <c r="E55" s="1222"/>
      <c r="F55" s="1222"/>
      <c r="G55" s="1222"/>
      <c r="H55" s="1222"/>
      <c r="I55" s="1222"/>
      <c r="J55" s="1222"/>
      <c r="K55" s="1222"/>
      <c r="L55" s="1222"/>
      <c r="M55" s="1222"/>
      <c r="N55" s="1257"/>
    </row>
    <row r="56" spans="1:14" ht="22.5" customHeight="1">
      <c r="A56" s="1172"/>
      <c r="B56" s="1215"/>
      <c r="C56" s="1222"/>
      <c r="D56" s="1222"/>
      <c r="E56" s="1222"/>
      <c r="F56" s="1222"/>
      <c r="G56" s="1222"/>
      <c r="H56" s="1222"/>
      <c r="I56" s="1222"/>
      <c r="J56" s="1222"/>
      <c r="K56" s="1222"/>
      <c r="L56" s="1222"/>
      <c r="M56" s="1222"/>
      <c r="N56" s="1257"/>
    </row>
    <row r="57" spans="1:14" ht="22.5" customHeight="1">
      <c r="A57" s="1172"/>
      <c r="B57" s="1215"/>
      <c r="C57" s="1222"/>
      <c r="D57" s="1222"/>
      <c r="E57" s="1222"/>
      <c r="F57" s="1222"/>
      <c r="G57" s="1222"/>
      <c r="H57" s="1222"/>
      <c r="I57" s="1222"/>
      <c r="J57" s="1222"/>
      <c r="K57" s="1222"/>
      <c r="L57" s="1222"/>
      <c r="M57" s="1222"/>
      <c r="N57" s="1257"/>
    </row>
    <row r="58" spans="1:14" ht="22.5" customHeight="1">
      <c r="B58" s="1215"/>
      <c r="C58" s="1222"/>
      <c r="D58" s="1222"/>
      <c r="E58" s="1222"/>
      <c r="F58" s="1222"/>
      <c r="G58" s="1222"/>
      <c r="H58" s="1222"/>
      <c r="I58" s="1222"/>
      <c r="J58" s="1222"/>
      <c r="K58" s="1222"/>
      <c r="L58" s="1222"/>
      <c r="M58" s="1222"/>
      <c r="N58" s="1257"/>
    </row>
    <row r="59" spans="1:14" s="1203" customFormat="1" ht="22.5" customHeight="1">
      <c r="A59" s="1204"/>
      <c r="B59" s="1215"/>
      <c r="C59" s="1222"/>
      <c r="D59" s="1222"/>
      <c r="E59" s="1222"/>
      <c r="F59" s="1222"/>
      <c r="G59" s="1222"/>
      <c r="H59" s="1222"/>
      <c r="I59" s="1222"/>
      <c r="J59" s="1222"/>
      <c r="K59" s="1222"/>
      <c r="L59" s="1222"/>
      <c r="M59" s="1222"/>
      <c r="N59" s="1257"/>
    </row>
    <row r="60" spans="1:14" ht="22.5" customHeight="1">
      <c r="B60" s="1216"/>
      <c r="C60" s="1223"/>
      <c r="D60" s="1223"/>
      <c r="E60" s="1223"/>
      <c r="F60" s="1223"/>
      <c r="G60" s="1223"/>
      <c r="H60" s="1223"/>
      <c r="I60" s="1223"/>
      <c r="J60" s="1223"/>
      <c r="K60" s="1223"/>
      <c r="L60" s="1223"/>
      <c r="M60" s="1223"/>
      <c r="N60" s="1258"/>
    </row>
    <row r="61" spans="1:14" ht="31.5" customHeight="1">
      <c r="A61" s="1204"/>
      <c r="B61" s="193" t="s">
        <v>826</v>
      </c>
      <c r="C61" s="193"/>
      <c r="D61" s="193"/>
      <c r="E61" s="193"/>
      <c r="F61" s="193"/>
      <c r="G61" s="193"/>
      <c r="H61" s="193"/>
      <c r="I61" s="193"/>
      <c r="J61" s="193"/>
      <c r="K61" s="193"/>
      <c r="L61" s="193"/>
      <c r="M61" s="193"/>
      <c r="N61" s="193"/>
    </row>
    <row r="62" spans="1:14" ht="20.100000000000001" customHeight="1"/>
    <row r="63" spans="1:14" s="191" customFormat="1" ht="22.5" customHeight="1">
      <c r="A63" s="1171"/>
      <c r="B63" s="191" t="s">
        <v>316</v>
      </c>
      <c r="M63" s="1202"/>
    </row>
    <row r="64" spans="1:14" ht="24" customHeight="1">
      <c r="A64" s="1172"/>
      <c r="B64" s="1179" t="s">
        <v>346</v>
      </c>
      <c r="C64" s="1179"/>
      <c r="D64" s="1179" t="s">
        <v>188</v>
      </c>
      <c r="E64" s="1179"/>
      <c r="F64" s="1179"/>
      <c r="G64" s="1179"/>
      <c r="H64" s="1179"/>
      <c r="I64" s="1179"/>
      <c r="J64" s="1179"/>
      <c r="K64" s="1179"/>
    </row>
    <row r="65" spans="1:11" ht="23.1" customHeight="1">
      <c r="A65" s="1172"/>
      <c r="B65" s="1184"/>
      <c r="C65" s="1184"/>
      <c r="D65" s="1226" t="s">
        <v>627</v>
      </c>
      <c r="E65" s="1226"/>
      <c r="F65" s="1226"/>
      <c r="G65" s="1226"/>
      <c r="H65" s="1226"/>
      <c r="I65" s="1226"/>
      <c r="J65" s="1226"/>
      <c r="K65" s="1226"/>
    </row>
    <row r="66" spans="1:11" ht="23.1" customHeight="1">
      <c r="A66" s="1172"/>
      <c r="B66" s="1184"/>
      <c r="C66" s="1184"/>
      <c r="D66" s="1227" t="s">
        <v>528</v>
      </c>
      <c r="E66" s="1227"/>
      <c r="F66" s="1227"/>
      <c r="G66" s="1227"/>
      <c r="H66" s="1227"/>
      <c r="I66" s="1227"/>
      <c r="J66" s="1227"/>
      <c r="K66" s="1227"/>
    </row>
    <row r="67" spans="1:11" ht="23.1" customHeight="1">
      <c r="A67" s="1172"/>
      <c r="B67" s="1184"/>
      <c r="C67" s="1184"/>
      <c r="D67" s="1227" t="s">
        <v>699</v>
      </c>
      <c r="E67" s="1227"/>
      <c r="F67" s="1227"/>
      <c r="G67" s="1227"/>
      <c r="H67" s="1227"/>
      <c r="I67" s="1227"/>
      <c r="J67" s="1227"/>
      <c r="K67" s="1227"/>
    </row>
    <row r="68" spans="1:11" ht="23.1" customHeight="1">
      <c r="B68" s="1184"/>
      <c r="C68" s="1184"/>
      <c r="D68" s="1227" t="s">
        <v>133</v>
      </c>
      <c r="E68" s="1227"/>
      <c r="F68" s="1227"/>
      <c r="G68" s="1227"/>
      <c r="H68" s="1227"/>
      <c r="I68" s="1227"/>
      <c r="J68" s="1227"/>
      <c r="K68" s="1227"/>
    </row>
    <row r="69" spans="1:11" ht="23.1" customHeight="1">
      <c r="B69" s="1184"/>
      <c r="C69" s="1184"/>
      <c r="D69" s="1227" t="s">
        <v>700</v>
      </c>
      <c r="E69" s="1227"/>
      <c r="F69" s="1227"/>
      <c r="G69" s="1227"/>
      <c r="H69" s="1227"/>
      <c r="I69" s="1227"/>
      <c r="J69" s="1227"/>
      <c r="K69" s="1227"/>
    </row>
    <row r="70" spans="1:11" ht="23.1" customHeight="1">
      <c r="B70" s="1184"/>
      <c r="C70" s="1184"/>
      <c r="D70" s="1228" t="s">
        <v>802</v>
      </c>
      <c r="E70" s="1229"/>
      <c r="F70" s="1233"/>
      <c r="G70" s="1233"/>
      <c r="H70" s="1233"/>
      <c r="I70" s="1233"/>
      <c r="J70" s="1233"/>
      <c r="K70" s="1247" t="s">
        <v>82</v>
      </c>
    </row>
    <row r="71" spans="1:11" ht="20.100000000000001" customHeight="1"/>
  </sheetData>
  <sheetProtection password="CC5D" sheet="1" objects="1" scenarios="1" selectLockedCells="1"/>
  <mergeCells count="109">
    <mergeCell ref="B3:N3"/>
    <mergeCell ref="B6:M6"/>
    <mergeCell ref="H9:K9"/>
    <mergeCell ref="L9:M9"/>
    <mergeCell ref="H10:I10"/>
    <mergeCell ref="J10:K10"/>
    <mergeCell ref="B11:E11"/>
    <mergeCell ref="F11:G11"/>
    <mergeCell ref="H11:I11"/>
    <mergeCell ref="J11:K11"/>
    <mergeCell ref="B12:E12"/>
    <mergeCell ref="F12:G12"/>
    <mergeCell ref="H12:I12"/>
    <mergeCell ref="J12:K12"/>
    <mergeCell ref="B13:E13"/>
    <mergeCell ref="F13:G13"/>
    <mergeCell ref="H13:I13"/>
    <mergeCell ref="J13:K13"/>
    <mergeCell ref="B14:E14"/>
    <mergeCell ref="F14:G14"/>
    <mergeCell ref="H14:I14"/>
    <mergeCell ref="J14:K14"/>
    <mergeCell ref="B15:E15"/>
    <mergeCell ref="F15:G15"/>
    <mergeCell ref="H15:I15"/>
    <mergeCell ref="J15:K15"/>
    <mergeCell ref="B16:N16"/>
    <mergeCell ref="B19:C19"/>
    <mergeCell ref="D19:G19"/>
    <mergeCell ref="H19:I19"/>
    <mergeCell ref="J19:M19"/>
    <mergeCell ref="B20:C20"/>
    <mergeCell ref="D20:G20"/>
    <mergeCell ref="H20:I20"/>
    <mergeCell ref="J20:M20"/>
    <mergeCell ref="B21:C21"/>
    <mergeCell ref="D21:G21"/>
    <mergeCell ref="H21:I21"/>
    <mergeCell ref="J21:M21"/>
    <mergeCell ref="B22:C22"/>
    <mergeCell ref="D22:G22"/>
    <mergeCell ref="B23:C23"/>
    <mergeCell ref="D23:G23"/>
    <mergeCell ref="J23:M23"/>
    <mergeCell ref="B24:M24"/>
    <mergeCell ref="B25:M25"/>
    <mergeCell ref="B28:C28"/>
    <mergeCell ref="D28:G28"/>
    <mergeCell ref="H28:I28"/>
    <mergeCell ref="J28:L28"/>
    <mergeCell ref="H29:I29"/>
    <mergeCell ref="J29:L29"/>
    <mergeCell ref="H30:I30"/>
    <mergeCell ref="J30:L30"/>
    <mergeCell ref="B31:C31"/>
    <mergeCell ref="D31:G31"/>
    <mergeCell ref="H31:I31"/>
    <mergeCell ref="J31:L31"/>
    <mergeCell ref="B32:C32"/>
    <mergeCell ref="D32:G32"/>
    <mergeCell ref="H32:I32"/>
    <mergeCell ref="J32:L32"/>
    <mergeCell ref="B33:C33"/>
    <mergeCell ref="D33:G33"/>
    <mergeCell ref="B34:C34"/>
    <mergeCell ref="D34:G34"/>
    <mergeCell ref="J34:L34"/>
    <mergeCell ref="B37:C37"/>
    <mergeCell ref="D37:F37"/>
    <mergeCell ref="G37:H37"/>
    <mergeCell ref="I37:L37"/>
    <mergeCell ref="B38:C38"/>
    <mergeCell ref="D38:F38"/>
    <mergeCell ref="G38:H38"/>
    <mergeCell ref="I38:L38"/>
    <mergeCell ref="B39:C39"/>
    <mergeCell ref="D39:F39"/>
    <mergeCell ref="G39:H39"/>
    <mergeCell ref="J39:K39"/>
    <mergeCell ref="B40:K40"/>
    <mergeCell ref="B43:N43"/>
    <mergeCell ref="B44:G44"/>
    <mergeCell ref="B45:G45"/>
    <mergeCell ref="B46:G46"/>
    <mergeCell ref="B50:G50"/>
    <mergeCell ref="B51:G51"/>
    <mergeCell ref="B61:N61"/>
    <mergeCell ref="B64:C64"/>
    <mergeCell ref="D64:K64"/>
    <mergeCell ref="B65:C65"/>
    <mergeCell ref="D65:K65"/>
    <mergeCell ref="B66:C66"/>
    <mergeCell ref="D66:K66"/>
    <mergeCell ref="B67:C67"/>
    <mergeCell ref="D67:K67"/>
    <mergeCell ref="B68:C68"/>
    <mergeCell ref="D68:K68"/>
    <mergeCell ref="B69:C69"/>
    <mergeCell ref="D69:K69"/>
    <mergeCell ref="B70:C70"/>
    <mergeCell ref="F70:J70"/>
    <mergeCell ref="B9:E10"/>
    <mergeCell ref="F9:G10"/>
    <mergeCell ref="H22:I23"/>
    <mergeCell ref="B29:C30"/>
    <mergeCell ref="D29:G30"/>
    <mergeCell ref="H33:I34"/>
    <mergeCell ref="B47:G49"/>
    <mergeCell ref="B52:N60"/>
  </mergeCells>
  <phoneticPr fontId="7"/>
  <dataValidations count="2">
    <dataValidation type="list" allowBlank="1" showDropDown="0" showInputMessage="1" showErrorMessage="1" prompt="該当する場合「○」を記載" sqref="B65:C70 B20:C23 H20:I23 B29:C34 H29:I34 B38:C39 G38:H39 H45:N46 H50:I50 J50:M51 N50 I51 H12:M14">
      <formula1>"　,○,"</formula1>
    </dataValidation>
    <dataValidation type="list" allowBlank="1" showDropDown="0" showInputMessage="1" showErrorMessage="1" prompt="２－４の「連携して実施する活動」の番号を記載" sqref="H47:N49">
      <formula1>"①,②,③,④,⑤,⑥,⑦,⑧,⑨,⑩"</formula1>
    </dataValidation>
  </dataValidations>
  <printOptions horizontalCentered="1"/>
  <pageMargins left="0.59055118110236227" right="0.31496062992125984" top="0.55118110236220474" bottom="0.15748031496062992" header="0.31496062992125984" footer="0.31496062992125984"/>
  <pageSetup paperSize="9" scale="77" fitToWidth="1" fitToHeight="0" orientation="portrait" usePrinterDefaults="1" r:id="rId1"/>
  <rowBreaks count="1" manualBreakCount="1">
    <brk id="35" max="14" man="1"/>
  </rowBreaks>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theme="7" tint="0.8"/>
    <pageSetUpPr fitToPage="1"/>
  </sheetPr>
  <dimension ref="A2:AH57"/>
  <sheetViews>
    <sheetView view="pageBreakPreview" zoomScaleSheetLayoutView="100" workbookViewId="0">
      <selection activeCell="B6" sqref="B6:M6"/>
    </sheetView>
  </sheetViews>
  <sheetFormatPr defaultColWidth="4.125" defaultRowHeight="18" customHeight="1"/>
  <cols>
    <col min="1" max="1" width="1.875" style="165" customWidth="1"/>
    <col min="2" max="14" width="9.625" style="165" customWidth="1"/>
    <col min="15" max="15" width="2.625" style="165" customWidth="1"/>
    <col min="16" max="16" width="5.875" style="165" customWidth="1"/>
    <col min="17" max="122" width="4.625" style="165" customWidth="1"/>
    <col min="123" max="255" width="8.625" style="165" customWidth="1"/>
    <col min="256" max="16384" width="4.125" style="165"/>
  </cols>
  <sheetData>
    <row r="2" spans="1:34" ht="19.7" customHeight="1">
      <c r="A2" s="1171" t="s">
        <v>318</v>
      </c>
      <c r="B2" s="135"/>
      <c r="C2" s="135"/>
      <c r="D2" s="135"/>
      <c r="E2" s="135"/>
      <c r="F2" s="135"/>
      <c r="G2" s="135"/>
      <c r="H2" s="135"/>
      <c r="I2" s="135"/>
    </row>
    <row r="3" spans="1:34" ht="74.45" customHeight="1">
      <c r="A3" s="1172"/>
      <c r="B3" s="1178" t="s">
        <v>114</v>
      </c>
      <c r="C3" s="1178"/>
      <c r="D3" s="1178"/>
      <c r="E3" s="1178"/>
      <c r="F3" s="1178"/>
      <c r="G3" s="1178"/>
      <c r="H3" s="1178"/>
      <c r="I3" s="1178"/>
      <c r="J3" s="1178"/>
      <c r="K3" s="1178"/>
      <c r="L3" s="1178"/>
      <c r="M3" s="1178"/>
      <c r="N3" s="1178"/>
      <c r="O3" s="1200"/>
      <c r="P3" s="1200"/>
      <c r="Q3" s="1200"/>
      <c r="R3" s="1200"/>
      <c r="S3" s="1200"/>
      <c r="T3" s="1200"/>
      <c r="U3" s="1200"/>
      <c r="V3" s="1200"/>
      <c r="W3" s="1200"/>
      <c r="X3" s="1200"/>
      <c r="Y3" s="1200"/>
      <c r="Z3" s="1200"/>
      <c r="AA3" s="1200"/>
      <c r="AB3" s="1200"/>
      <c r="AC3" s="1200"/>
      <c r="AD3" s="1200"/>
      <c r="AE3" s="1200"/>
      <c r="AF3" s="1200"/>
      <c r="AG3" s="1200"/>
      <c r="AH3" s="1200"/>
    </row>
    <row r="4" spans="1:34" ht="20.100000000000001" customHeight="1">
      <c r="A4" s="1172"/>
      <c r="B4" s="1175"/>
      <c r="C4" s="1175"/>
      <c r="D4" s="1191"/>
      <c r="E4" s="1191"/>
      <c r="F4" s="1191"/>
      <c r="G4" s="1191"/>
      <c r="H4" s="1196"/>
      <c r="I4" s="1196"/>
      <c r="J4" s="1191"/>
      <c r="K4" s="1191"/>
      <c r="L4" s="1191"/>
      <c r="M4" s="1198"/>
    </row>
    <row r="5" spans="1:34" ht="20.25" customHeight="1">
      <c r="A5" s="1171"/>
      <c r="B5" s="191" t="s">
        <v>701</v>
      </c>
      <c r="C5" s="191"/>
      <c r="F5" s="1193"/>
      <c r="G5" s="1193"/>
      <c r="H5" s="1195"/>
      <c r="I5" s="1195"/>
    </row>
    <row r="6" spans="1:34" ht="30.75" customHeight="1">
      <c r="A6" s="1172"/>
      <c r="B6" s="1205"/>
      <c r="C6" s="1217"/>
      <c r="D6" s="1217"/>
      <c r="E6" s="1217"/>
      <c r="F6" s="1217"/>
      <c r="G6" s="1217"/>
      <c r="H6" s="1217"/>
      <c r="I6" s="1217"/>
      <c r="J6" s="1217"/>
      <c r="K6" s="1217"/>
      <c r="L6" s="1217"/>
      <c r="M6" s="1253"/>
    </row>
    <row r="7" spans="1:34" ht="20.100000000000001" customHeight="1">
      <c r="A7" s="1172"/>
      <c r="B7" s="1175"/>
      <c r="C7" s="1175"/>
      <c r="D7" s="1191"/>
      <c r="E7" s="1191"/>
      <c r="F7" s="1191"/>
      <c r="G7" s="1191"/>
      <c r="H7" s="1196"/>
      <c r="I7" s="1196"/>
      <c r="J7" s="1191"/>
      <c r="K7" s="1191"/>
      <c r="L7" s="1191"/>
      <c r="M7" s="1198"/>
    </row>
    <row r="8" spans="1:34" s="191" customFormat="1" ht="22.5" customHeight="1">
      <c r="A8" s="1171"/>
      <c r="B8" s="191" t="s">
        <v>157</v>
      </c>
      <c r="M8" s="1199"/>
      <c r="N8" s="1199"/>
      <c r="Q8" s="1202"/>
    </row>
    <row r="9" spans="1:34" ht="24" customHeight="1">
      <c r="A9" s="1172"/>
      <c r="B9" s="1206" t="s">
        <v>675</v>
      </c>
      <c r="C9" s="1206"/>
      <c r="D9" s="1206"/>
      <c r="E9" s="1206"/>
      <c r="F9" s="1095" t="s">
        <v>476</v>
      </c>
      <c r="G9" s="1095"/>
      <c r="H9" s="1095" t="s">
        <v>229</v>
      </c>
      <c r="I9" s="1095"/>
      <c r="J9" s="1095"/>
      <c r="K9" s="1095"/>
    </row>
    <row r="10" spans="1:34" ht="49.5" customHeight="1">
      <c r="A10" s="1172"/>
      <c r="B10" s="1179"/>
      <c r="C10" s="1179"/>
      <c r="D10" s="1179"/>
      <c r="E10" s="1179"/>
      <c r="F10" s="1224"/>
      <c r="G10" s="1224"/>
      <c r="H10" s="1237" t="s">
        <v>98</v>
      </c>
      <c r="I10" s="1237"/>
      <c r="J10" s="1237" t="s">
        <v>288</v>
      </c>
      <c r="K10" s="1237"/>
    </row>
    <row r="11" spans="1:34" ht="24" customHeight="1">
      <c r="A11" s="1172"/>
      <c r="B11" s="1207" t="str">
        <f>"（自協定）"&amp;はじめに!D5</f>
        <v>（自協定）●●集落協定</v>
      </c>
      <c r="C11" s="1207" t="s">
        <v>678</v>
      </c>
      <c r="D11" s="1207" t="s">
        <v>678</v>
      </c>
      <c r="E11" s="1207" t="s">
        <v>678</v>
      </c>
      <c r="F11" s="1261">
        <f>'別紙１④'!$C$63/10000</f>
        <v>0</v>
      </c>
      <c r="G11" s="1261"/>
      <c r="H11" s="1238"/>
      <c r="I11" s="1238"/>
      <c r="J11" s="1238"/>
      <c r="K11" s="1238"/>
    </row>
    <row r="12" spans="1:34" ht="24" customHeight="1">
      <c r="A12" s="1172"/>
      <c r="B12" s="1208"/>
      <c r="C12" s="1208"/>
      <c r="D12" s="1208"/>
      <c r="E12" s="1208"/>
      <c r="F12" s="1262"/>
      <c r="G12" s="1262"/>
      <c r="H12" s="1184"/>
      <c r="I12" s="1184"/>
      <c r="J12" s="1184"/>
      <c r="K12" s="1184"/>
    </row>
    <row r="13" spans="1:34" ht="24" customHeight="1">
      <c r="A13" s="1172"/>
      <c r="B13" s="1208"/>
      <c r="C13" s="1208"/>
      <c r="D13" s="1208"/>
      <c r="E13" s="1208"/>
      <c r="F13" s="1262"/>
      <c r="G13" s="1262"/>
      <c r="H13" s="1184"/>
      <c r="I13" s="1184"/>
      <c r="J13" s="1184"/>
      <c r="K13" s="1184"/>
    </row>
    <row r="14" spans="1:34" ht="24" customHeight="1">
      <c r="A14" s="1172"/>
      <c r="B14" s="1208"/>
      <c r="C14" s="1208"/>
      <c r="D14" s="1208"/>
      <c r="E14" s="1208"/>
      <c r="F14" s="1262"/>
      <c r="G14" s="1262"/>
      <c r="H14" s="1184"/>
      <c r="I14" s="1184"/>
      <c r="J14" s="1184"/>
      <c r="K14" s="1184"/>
    </row>
    <row r="15" spans="1:34" ht="24" customHeight="1">
      <c r="A15" s="1172"/>
      <c r="B15" s="1176" t="s">
        <v>659</v>
      </c>
      <c r="C15" s="1176" t="s">
        <v>659</v>
      </c>
      <c r="D15" s="1176" t="s">
        <v>659</v>
      </c>
      <c r="E15" s="1176" t="s">
        <v>659</v>
      </c>
      <c r="F15" s="1263">
        <f>SUM(F11:G14)</f>
        <v>0</v>
      </c>
      <c r="G15" s="1263"/>
      <c r="H15" s="1239"/>
      <c r="I15" s="1239"/>
      <c r="J15" s="1239"/>
      <c r="K15" s="1239"/>
    </row>
    <row r="16" spans="1:34" ht="51.4" customHeight="1">
      <c r="A16" s="1172"/>
      <c r="B16" s="1177" t="s">
        <v>609</v>
      </c>
      <c r="C16" s="1177"/>
      <c r="D16" s="1177"/>
      <c r="E16" s="1177"/>
      <c r="F16" s="1177"/>
      <c r="G16" s="1177"/>
      <c r="H16" s="1177"/>
      <c r="I16" s="1177"/>
      <c r="J16" s="1177"/>
      <c r="K16" s="1177"/>
      <c r="L16" s="1200"/>
      <c r="M16" s="1200"/>
      <c r="N16" s="1200"/>
      <c r="O16" s="1200"/>
      <c r="P16" s="1200"/>
      <c r="Q16" s="1200"/>
      <c r="R16" s="1200"/>
      <c r="S16" s="1200"/>
      <c r="T16" s="1200"/>
      <c r="U16" s="1200"/>
      <c r="V16" s="1200"/>
      <c r="W16" s="1200"/>
      <c r="X16" s="1200"/>
      <c r="Y16" s="1200"/>
      <c r="Z16" s="1200"/>
      <c r="AA16" s="1200"/>
      <c r="AB16" s="1200"/>
      <c r="AC16" s="1200"/>
      <c r="AD16" s="1200"/>
      <c r="AE16" s="1200"/>
      <c r="AF16" s="1200"/>
      <c r="AG16" s="1200"/>
      <c r="AH16" s="1200"/>
    </row>
    <row r="17" spans="1:34" ht="20.100000000000001" customHeight="1">
      <c r="A17" s="1172"/>
      <c r="B17" s="1178"/>
      <c r="C17" s="1178"/>
      <c r="D17" s="1178"/>
      <c r="E17" s="1178"/>
      <c r="F17" s="1178"/>
      <c r="G17" s="1178"/>
      <c r="H17" s="1178"/>
      <c r="I17" s="1178"/>
      <c r="J17" s="1178"/>
      <c r="K17" s="1178"/>
      <c r="L17" s="1178"/>
      <c r="M17" s="1178"/>
      <c r="N17" s="1178"/>
      <c r="O17" s="1200"/>
      <c r="P17" s="1200"/>
      <c r="Q17" s="1200"/>
      <c r="R17" s="1200"/>
      <c r="S17" s="1200"/>
      <c r="T17" s="1200"/>
      <c r="U17" s="1200"/>
      <c r="V17" s="1200"/>
      <c r="W17" s="1200"/>
      <c r="X17" s="1200"/>
      <c r="Y17" s="1200"/>
      <c r="Z17" s="1200"/>
      <c r="AA17" s="1200"/>
      <c r="AB17" s="1200"/>
      <c r="AC17" s="1200"/>
      <c r="AD17" s="1200"/>
      <c r="AE17" s="1200"/>
      <c r="AF17" s="1200"/>
      <c r="AG17" s="1200"/>
      <c r="AH17" s="1200"/>
    </row>
    <row r="18" spans="1:34" s="191" customFormat="1" ht="22.5" customHeight="1">
      <c r="A18" s="1171"/>
      <c r="B18" s="191" t="s">
        <v>186</v>
      </c>
      <c r="M18" s="1199"/>
      <c r="N18" s="1199"/>
      <c r="Q18" s="1202"/>
    </row>
    <row r="19" spans="1:34" ht="24" customHeight="1">
      <c r="A19" s="1172"/>
      <c r="B19" s="1179" t="s">
        <v>346</v>
      </c>
      <c r="C19" s="1179"/>
      <c r="D19" s="1224"/>
      <c r="E19" s="1224"/>
      <c r="F19" s="1224"/>
      <c r="G19" s="1224"/>
      <c r="H19" s="1224" t="s">
        <v>346</v>
      </c>
      <c r="I19" s="1224"/>
      <c r="J19" s="1224"/>
      <c r="K19" s="1224"/>
      <c r="L19" s="1224"/>
      <c r="M19" s="1224"/>
    </row>
    <row r="20" spans="1:34" ht="23.85" customHeight="1">
      <c r="A20" s="1172"/>
      <c r="B20" s="1184"/>
      <c r="C20" s="1184"/>
      <c r="D20" s="1225" t="s">
        <v>28</v>
      </c>
      <c r="E20" s="1225"/>
      <c r="F20" s="1225"/>
      <c r="G20" s="1225"/>
      <c r="H20" s="1184"/>
      <c r="I20" s="1184"/>
      <c r="J20" s="1226" t="s">
        <v>553</v>
      </c>
      <c r="K20" s="1226"/>
      <c r="L20" s="1226"/>
      <c r="M20" s="1226"/>
    </row>
    <row r="21" spans="1:34" ht="24" customHeight="1">
      <c r="A21" s="1172"/>
      <c r="B21" s="1184"/>
      <c r="C21" s="1184"/>
      <c r="D21" s="1210" t="s">
        <v>680</v>
      </c>
      <c r="E21" s="1210"/>
      <c r="F21" s="1210"/>
      <c r="G21" s="1210"/>
      <c r="H21" s="1184"/>
      <c r="I21" s="1184"/>
      <c r="J21" s="1227" t="s">
        <v>681</v>
      </c>
      <c r="K21" s="1227"/>
      <c r="L21" s="1227"/>
      <c r="M21" s="1227"/>
    </row>
    <row r="22" spans="1:34" ht="24" customHeight="1">
      <c r="A22" s="1172"/>
      <c r="B22" s="1184"/>
      <c r="C22" s="1184"/>
      <c r="D22" s="1210" t="s">
        <v>703</v>
      </c>
      <c r="E22" s="1210"/>
      <c r="F22" s="1210"/>
      <c r="G22" s="1210"/>
      <c r="H22" s="1182"/>
      <c r="I22" s="1189"/>
      <c r="J22" s="1265" t="s">
        <v>599</v>
      </c>
      <c r="K22" s="1177"/>
      <c r="L22" s="1177"/>
      <c r="M22" s="1275"/>
    </row>
    <row r="23" spans="1:34" ht="24" customHeight="1">
      <c r="A23" s="1172"/>
      <c r="B23" s="1184"/>
      <c r="C23" s="1184"/>
      <c r="D23" s="1210" t="s">
        <v>559</v>
      </c>
      <c r="E23" s="1210"/>
      <c r="F23" s="1210"/>
      <c r="G23" s="1210"/>
      <c r="H23" s="1183"/>
      <c r="I23" s="1190"/>
      <c r="J23" s="1266"/>
      <c r="K23" s="1270"/>
      <c r="L23" s="1270"/>
      <c r="M23" s="1276"/>
    </row>
    <row r="24" spans="1:34" ht="108.4" customHeight="1">
      <c r="A24" s="1172"/>
      <c r="B24" s="1209" t="s">
        <v>125</v>
      </c>
      <c r="C24" s="1209"/>
      <c r="D24" s="1209"/>
      <c r="E24" s="1209"/>
      <c r="F24" s="1209"/>
      <c r="G24" s="1209"/>
      <c r="H24" s="1209"/>
      <c r="I24" s="1209"/>
      <c r="J24" s="1209"/>
      <c r="K24" s="1209"/>
      <c r="L24" s="1209"/>
      <c r="M24" s="1209"/>
    </row>
    <row r="25" spans="1:34" ht="25.7" customHeight="1">
      <c r="A25" s="1172"/>
      <c r="B25" s="1177" t="s">
        <v>682</v>
      </c>
      <c r="C25" s="1177"/>
      <c r="D25" s="1177"/>
      <c r="E25" s="1177"/>
      <c r="F25" s="1177"/>
      <c r="G25" s="1177"/>
      <c r="H25" s="1177"/>
      <c r="I25" s="1177"/>
      <c r="J25" s="1177"/>
      <c r="K25" s="1177"/>
      <c r="L25" s="1177"/>
      <c r="M25" s="1177"/>
      <c r="N25" s="1200"/>
      <c r="O25" s="1200"/>
      <c r="P25" s="1200"/>
      <c r="Q25" s="1200"/>
      <c r="R25" s="1200"/>
      <c r="S25" s="1200"/>
      <c r="T25" s="1200"/>
      <c r="U25" s="1200"/>
      <c r="V25" s="1200"/>
      <c r="W25" s="1200"/>
      <c r="X25" s="1200"/>
      <c r="Y25" s="1200"/>
      <c r="Z25" s="1200"/>
      <c r="AA25" s="1200"/>
      <c r="AB25" s="1200"/>
      <c r="AC25" s="1200"/>
      <c r="AD25" s="1200"/>
      <c r="AE25" s="1200"/>
      <c r="AF25" s="1200"/>
      <c r="AG25" s="1200"/>
      <c r="AH25" s="1200"/>
    </row>
    <row r="26" spans="1:34" ht="20.100000000000001" customHeight="1">
      <c r="A26" s="1172"/>
      <c r="B26" s="1178"/>
      <c r="C26" s="1178"/>
      <c r="D26" s="1178"/>
      <c r="E26" s="1178"/>
      <c r="F26" s="1178"/>
      <c r="G26" s="1178"/>
      <c r="H26" s="1178"/>
      <c r="I26" s="1178"/>
      <c r="J26" s="1178"/>
      <c r="K26" s="1178"/>
      <c r="L26" s="1178"/>
      <c r="M26" s="1178"/>
      <c r="N26" s="1178"/>
      <c r="O26" s="1200"/>
      <c r="P26" s="1200"/>
      <c r="Q26" s="1200"/>
      <c r="R26" s="1200"/>
      <c r="S26" s="1200"/>
      <c r="T26" s="1200"/>
      <c r="U26" s="1200"/>
      <c r="V26" s="1200"/>
      <c r="W26" s="1200"/>
      <c r="X26" s="1200"/>
      <c r="Y26" s="1200"/>
      <c r="Z26" s="1200"/>
      <c r="AA26" s="1200"/>
      <c r="AB26" s="1200"/>
      <c r="AC26" s="1200"/>
      <c r="AD26" s="1200"/>
      <c r="AE26" s="1200"/>
      <c r="AF26" s="1200"/>
      <c r="AG26" s="1200"/>
      <c r="AH26" s="1200"/>
    </row>
    <row r="27" spans="1:34" s="191" customFormat="1" ht="22.5" customHeight="1">
      <c r="A27" s="1171"/>
      <c r="B27" s="191" t="s">
        <v>706</v>
      </c>
      <c r="M27" s="1199"/>
      <c r="N27" s="1199"/>
      <c r="Q27" s="1202"/>
    </row>
    <row r="28" spans="1:34" ht="24" customHeight="1">
      <c r="A28" s="1172"/>
      <c r="B28" s="1179" t="s">
        <v>346</v>
      </c>
      <c r="C28" s="1179"/>
      <c r="D28" s="1224" t="s">
        <v>287</v>
      </c>
      <c r="E28" s="1224"/>
      <c r="F28" s="1224"/>
      <c r="G28" s="1224"/>
      <c r="H28" s="1224" t="s">
        <v>346</v>
      </c>
      <c r="I28" s="1224"/>
      <c r="J28" s="1224" t="s">
        <v>287</v>
      </c>
      <c r="K28" s="1224"/>
      <c r="L28" s="1224"/>
      <c r="M28" s="1224"/>
    </row>
    <row r="29" spans="1:34" ht="24" customHeight="1">
      <c r="A29" s="1172"/>
      <c r="B29" s="1180"/>
      <c r="C29" s="1187"/>
      <c r="D29" s="1225" t="s">
        <v>707</v>
      </c>
      <c r="E29" s="1225"/>
      <c r="F29" s="1225"/>
      <c r="G29" s="1225"/>
      <c r="H29" s="1184"/>
      <c r="I29" s="1184"/>
      <c r="J29" s="1226" t="s">
        <v>396</v>
      </c>
      <c r="K29" s="1226"/>
      <c r="L29" s="1226"/>
      <c r="M29" s="1226"/>
    </row>
    <row r="30" spans="1:34" ht="23.85" customHeight="1">
      <c r="A30" s="1172"/>
      <c r="B30" s="1184"/>
      <c r="C30" s="1184"/>
      <c r="D30" s="1210" t="s">
        <v>512</v>
      </c>
      <c r="E30" s="1210"/>
      <c r="F30" s="1210"/>
      <c r="G30" s="1210"/>
      <c r="H30" s="1184"/>
      <c r="I30" s="1184"/>
      <c r="J30" s="1227" t="s">
        <v>708</v>
      </c>
      <c r="K30" s="1227"/>
      <c r="L30" s="1227"/>
      <c r="M30" s="1227"/>
    </row>
    <row r="31" spans="1:34" ht="23.85" customHeight="1">
      <c r="A31" s="1172"/>
      <c r="B31" s="1184"/>
      <c r="C31" s="1184"/>
      <c r="D31" s="1210" t="s">
        <v>300</v>
      </c>
      <c r="E31" s="1210"/>
      <c r="F31" s="1210"/>
      <c r="G31" s="1210"/>
      <c r="H31" s="1184"/>
      <c r="I31" s="1184"/>
      <c r="J31" s="1227" t="s">
        <v>710</v>
      </c>
      <c r="K31" s="1227"/>
      <c r="L31" s="1227"/>
      <c r="M31" s="1227"/>
    </row>
    <row r="32" spans="1:34" ht="24" customHeight="1">
      <c r="A32" s="1172"/>
      <c r="B32" s="1184"/>
      <c r="C32" s="1184"/>
      <c r="D32" s="1210" t="s">
        <v>711</v>
      </c>
      <c r="E32" s="1210"/>
      <c r="F32" s="1210"/>
      <c r="G32" s="1210"/>
      <c r="H32" s="1184"/>
      <c r="I32" s="1184"/>
      <c r="J32" s="1227" t="s">
        <v>712</v>
      </c>
      <c r="K32" s="1227"/>
      <c r="L32" s="1227"/>
      <c r="M32" s="1227"/>
    </row>
    <row r="33" spans="1:34" ht="24" customHeight="1">
      <c r="A33" s="1172"/>
      <c r="B33" s="1184"/>
      <c r="C33" s="1184"/>
      <c r="D33" s="1210" t="s">
        <v>713</v>
      </c>
      <c r="E33" s="1210"/>
      <c r="F33" s="1210"/>
      <c r="G33" s="1210"/>
      <c r="H33" s="1182"/>
      <c r="I33" s="1189"/>
      <c r="J33" s="1267" t="s">
        <v>455</v>
      </c>
      <c r="K33" s="1271"/>
      <c r="L33" s="1271"/>
      <c r="M33" s="1277"/>
    </row>
    <row r="34" spans="1:34" ht="24" customHeight="1">
      <c r="A34" s="1172"/>
      <c r="B34" s="1184"/>
      <c r="C34" s="1184"/>
      <c r="D34" s="1227" t="s">
        <v>714</v>
      </c>
      <c r="E34" s="1227"/>
      <c r="F34" s="1227"/>
      <c r="G34" s="1227"/>
      <c r="H34" s="1183"/>
      <c r="I34" s="1190"/>
      <c r="J34" s="1266"/>
      <c r="K34" s="1270"/>
      <c r="L34" s="1270"/>
      <c r="M34" s="1276"/>
    </row>
    <row r="35" spans="1:34" ht="20.100000000000001" customHeight="1">
      <c r="A35" s="1172"/>
      <c r="B35" s="1178"/>
      <c r="C35" s="1178"/>
      <c r="D35" s="1178"/>
      <c r="E35" s="1178"/>
      <c r="F35" s="1178"/>
      <c r="G35" s="1178"/>
      <c r="H35" s="1178"/>
      <c r="I35" s="1178"/>
      <c r="J35" s="1178"/>
      <c r="K35" s="1178"/>
      <c r="L35" s="1178"/>
      <c r="M35" s="1178"/>
      <c r="N35" s="1178"/>
      <c r="O35" s="1200"/>
      <c r="P35" s="1200"/>
      <c r="Q35" s="1200"/>
      <c r="X35" s="1200"/>
      <c r="Y35" s="1200"/>
      <c r="Z35" s="1200"/>
      <c r="AA35" s="1200"/>
      <c r="AB35" s="1200"/>
      <c r="AC35" s="1200"/>
      <c r="AD35" s="1200"/>
      <c r="AE35" s="1200"/>
      <c r="AF35" s="1200"/>
      <c r="AG35" s="1200"/>
      <c r="AH35" s="1200"/>
    </row>
    <row r="36" spans="1:34" s="191" customFormat="1" ht="22.5" customHeight="1">
      <c r="A36" s="1171"/>
      <c r="B36" s="191" t="s">
        <v>605</v>
      </c>
      <c r="M36" s="1199"/>
      <c r="N36" s="1199"/>
      <c r="Q36" s="1202"/>
    </row>
    <row r="37" spans="1:34" ht="24" customHeight="1">
      <c r="A37" s="1172"/>
      <c r="B37" s="1176" t="s">
        <v>59</v>
      </c>
      <c r="C37" s="1176"/>
      <c r="D37" s="1176"/>
      <c r="E37" s="1176"/>
      <c r="F37" s="1176"/>
      <c r="G37" s="1176"/>
      <c r="H37" s="1176"/>
      <c r="I37" s="1176"/>
      <c r="J37" s="1176"/>
      <c r="K37" s="1176"/>
      <c r="L37" s="1176"/>
      <c r="M37" s="1176"/>
      <c r="N37" s="1176"/>
    </row>
    <row r="38" spans="1:34" ht="24" customHeight="1">
      <c r="A38" s="1172"/>
      <c r="B38" s="1210" t="s">
        <v>660</v>
      </c>
      <c r="C38" s="1210"/>
      <c r="D38" s="1210"/>
      <c r="E38" s="1210"/>
      <c r="F38" s="1210"/>
      <c r="G38" s="1210"/>
      <c r="H38" s="1095" t="s">
        <v>8</v>
      </c>
      <c r="I38" s="1095" t="s">
        <v>592</v>
      </c>
      <c r="J38" s="1095" t="s">
        <v>690</v>
      </c>
      <c r="K38" s="1095" t="s">
        <v>692</v>
      </c>
      <c r="L38" s="1095" t="s">
        <v>501</v>
      </c>
      <c r="M38" s="1095" t="s">
        <v>389</v>
      </c>
      <c r="N38" s="1095" t="s">
        <v>350</v>
      </c>
    </row>
    <row r="39" spans="1:34" ht="23.85" customHeight="1">
      <c r="A39" s="1172"/>
      <c r="B39" s="1176" t="s">
        <v>715</v>
      </c>
      <c r="C39" s="1176"/>
      <c r="D39" s="1176"/>
      <c r="E39" s="1176"/>
      <c r="F39" s="1176"/>
      <c r="G39" s="1176"/>
      <c r="H39" s="1184"/>
      <c r="I39" s="1184"/>
      <c r="J39" s="1184"/>
      <c r="K39" s="1184"/>
      <c r="L39" s="1184"/>
      <c r="M39" s="1184"/>
      <c r="N39" s="1184"/>
    </row>
    <row r="40" spans="1:34" ht="24" customHeight="1">
      <c r="A40" s="1172"/>
      <c r="B40" s="1176" t="s">
        <v>313</v>
      </c>
      <c r="C40" s="1176"/>
      <c r="D40" s="1176"/>
      <c r="E40" s="1176"/>
      <c r="F40" s="1176"/>
      <c r="G40" s="1176"/>
      <c r="H40" s="1184"/>
      <c r="I40" s="1184"/>
      <c r="J40" s="1184"/>
      <c r="K40" s="1184"/>
      <c r="L40" s="1184"/>
      <c r="M40" s="1184"/>
      <c r="N40" s="1184"/>
    </row>
    <row r="41" spans="1:34" ht="36.4" customHeight="1">
      <c r="A41" s="1172"/>
      <c r="B41" s="1176" t="s">
        <v>577</v>
      </c>
      <c r="C41" s="1176"/>
      <c r="D41" s="1176"/>
      <c r="E41" s="1176"/>
      <c r="F41" s="1176"/>
      <c r="G41" s="1176"/>
      <c r="H41" s="1184"/>
      <c r="I41" s="1184"/>
      <c r="J41" s="1184"/>
      <c r="K41" s="1184"/>
      <c r="L41" s="1184"/>
      <c r="M41" s="1184"/>
      <c r="N41" s="1184"/>
    </row>
    <row r="42" spans="1:34" ht="24" customHeight="1">
      <c r="A42" s="1172"/>
      <c r="B42" s="1176" t="s">
        <v>482</v>
      </c>
      <c r="C42" s="1176"/>
      <c r="D42" s="1176"/>
      <c r="E42" s="1176"/>
      <c r="F42" s="1176"/>
      <c r="G42" s="1176"/>
      <c r="H42" s="1250"/>
      <c r="I42" s="1184"/>
      <c r="J42" s="1184"/>
      <c r="K42" s="1184"/>
      <c r="L42" s="1184"/>
      <c r="M42" s="1184"/>
      <c r="N42" s="1250"/>
    </row>
    <row r="43" spans="1:34" ht="239.25" customHeight="1">
      <c r="A43" s="1172"/>
      <c r="B43" s="1209" t="s">
        <v>845</v>
      </c>
      <c r="C43" s="1209"/>
      <c r="D43" s="1209"/>
      <c r="E43" s="1209"/>
      <c r="F43" s="1209"/>
      <c r="G43" s="1209"/>
      <c r="H43" s="1209"/>
      <c r="I43" s="1209"/>
      <c r="J43" s="1209"/>
      <c r="K43" s="1209"/>
      <c r="L43" s="1209"/>
      <c r="M43" s="1209"/>
      <c r="N43" s="1209"/>
    </row>
    <row r="44" spans="1:34" ht="20.100000000000001" customHeight="1"/>
    <row r="45" spans="1:34" s="191" customFormat="1" ht="22.5" customHeight="1">
      <c r="A45" s="1171"/>
      <c r="B45" s="191" t="s">
        <v>173</v>
      </c>
      <c r="M45" s="1202"/>
    </row>
    <row r="46" spans="1:34" ht="24" customHeight="1">
      <c r="A46" s="1172"/>
      <c r="B46" s="1179" t="s">
        <v>716</v>
      </c>
      <c r="C46" s="1179"/>
      <c r="D46" s="1179" t="s">
        <v>547</v>
      </c>
      <c r="E46" s="1179"/>
      <c r="F46" s="1179"/>
      <c r="G46" s="1179" t="s">
        <v>37</v>
      </c>
      <c r="H46" s="1179"/>
      <c r="I46" s="1179"/>
      <c r="J46" s="1179" t="s">
        <v>380</v>
      </c>
      <c r="K46" s="1179"/>
      <c r="L46" s="1179"/>
    </row>
    <row r="47" spans="1:34" ht="23.1" customHeight="1">
      <c r="A47" s="1172"/>
      <c r="B47" s="1225" t="s">
        <v>495</v>
      </c>
      <c r="C47" s="1225"/>
      <c r="D47" s="1260">
        <f>'別紙１④'!K11</f>
        <v>0</v>
      </c>
      <c r="E47" s="1260"/>
      <c r="F47" s="1260"/>
      <c r="G47" s="1264"/>
      <c r="H47" s="1264"/>
      <c r="I47" s="1264"/>
      <c r="J47" s="1268" t="s">
        <v>399</v>
      </c>
      <c r="K47" s="1272"/>
      <c r="L47" s="1252" t="s">
        <v>151</v>
      </c>
    </row>
    <row r="48" spans="1:34" ht="23.1" customHeight="1">
      <c r="A48" s="1172"/>
      <c r="B48" s="1210" t="s">
        <v>170</v>
      </c>
      <c r="C48" s="1210"/>
      <c r="D48" s="1260">
        <f>'別紙１④'!K12</f>
        <v>0</v>
      </c>
      <c r="E48" s="1260"/>
      <c r="F48" s="1260"/>
      <c r="G48" s="1194"/>
      <c r="H48" s="1194"/>
      <c r="I48" s="1194"/>
      <c r="J48" s="1269" t="s">
        <v>399</v>
      </c>
      <c r="K48" s="1233"/>
      <c r="L48" s="1273" t="s">
        <v>151</v>
      </c>
    </row>
    <row r="49" spans="1:13" ht="23.1" customHeight="1">
      <c r="A49" s="1172"/>
      <c r="B49" s="1210" t="s">
        <v>172</v>
      </c>
      <c r="C49" s="1210"/>
      <c r="D49" s="1260">
        <f>'別紙１④'!K13</f>
        <v>0</v>
      </c>
      <c r="E49" s="1260"/>
      <c r="F49" s="1260"/>
      <c r="G49" s="1194"/>
      <c r="H49" s="1194"/>
      <c r="I49" s="1194"/>
      <c r="J49" s="1269" t="s">
        <v>399</v>
      </c>
      <c r="K49" s="1233"/>
      <c r="L49" s="1273" t="s">
        <v>151</v>
      </c>
    </row>
    <row r="50" spans="1:13" ht="23.1" customHeight="1">
      <c r="B50" s="1210" t="s">
        <v>718</v>
      </c>
      <c r="C50" s="1210"/>
      <c r="D50" s="1260">
        <f>'別紙１④'!K14</f>
        <v>0</v>
      </c>
      <c r="E50" s="1260"/>
      <c r="F50" s="1260"/>
      <c r="G50" s="1194"/>
      <c r="H50" s="1194"/>
      <c r="I50" s="1194"/>
      <c r="J50" s="1269" t="s">
        <v>399</v>
      </c>
      <c r="K50" s="1233"/>
      <c r="L50" s="1273" t="s">
        <v>151</v>
      </c>
    </row>
    <row r="51" spans="1:13" ht="23.1" customHeight="1">
      <c r="B51" s="1210" t="s">
        <v>719</v>
      </c>
      <c r="C51" s="1210"/>
      <c r="D51" s="1260">
        <f>'別紙１④'!K15</f>
        <v>0</v>
      </c>
      <c r="E51" s="1260"/>
      <c r="F51" s="1260"/>
      <c r="G51" s="1194"/>
      <c r="H51" s="1194"/>
      <c r="I51" s="1194"/>
      <c r="J51" s="1269" t="s">
        <v>399</v>
      </c>
      <c r="K51" s="1233"/>
      <c r="L51" s="1273" t="s">
        <v>151</v>
      </c>
    </row>
    <row r="52" spans="1:13" ht="23.1" customHeight="1">
      <c r="B52" s="1210" t="s">
        <v>720</v>
      </c>
      <c r="C52" s="1210"/>
      <c r="D52" s="1260">
        <f>'別紙１④'!K16</f>
        <v>0</v>
      </c>
      <c r="E52" s="1260"/>
      <c r="F52" s="1260"/>
      <c r="G52" s="1194"/>
      <c r="H52" s="1194"/>
      <c r="I52" s="1194"/>
      <c r="J52" s="1269" t="s">
        <v>399</v>
      </c>
      <c r="K52" s="1233"/>
      <c r="L52" s="1273" t="s">
        <v>151</v>
      </c>
    </row>
    <row r="53" spans="1:13" ht="57" customHeight="1">
      <c r="B53" s="1177" t="s">
        <v>612</v>
      </c>
      <c r="C53" s="1177"/>
      <c r="D53" s="1177"/>
      <c r="E53" s="1177"/>
      <c r="F53" s="1177"/>
      <c r="G53" s="1177"/>
      <c r="H53" s="1177"/>
      <c r="I53" s="1177"/>
      <c r="J53" s="1177"/>
      <c r="K53" s="1177"/>
      <c r="L53" s="1177"/>
    </row>
    <row r="54" spans="1:13" ht="20.100000000000001" customHeight="1"/>
    <row r="55" spans="1:13" s="191" customFormat="1" ht="22.5" customHeight="1">
      <c r="A55" s="1171"/>
      <c r="B55" s="191" t="s">
        <v>721</v>
      </c>
      <c r="M55" s="1202"/>
    </row>
    <row r="56" spans="1:13" ht="119.65" customHeight="1">
      <c r="A56" s="1172"/>
      <c r="B56" s="1214" t="s">
        <v>729</v>
      </c>
      <c r="C56" s="1221"/>
      <c r="D56" s="1221"/>
      <c r="E56" s="1221"/>
      <c r="F56" s="1221"/>
      <c r="G56" s="1221"/>
      <c r="H56" s="1221"/>
      <c r="I56" s="1221"/>
      <c r="J56" s="1221"/>
      <c r="K56" s="1221"/>
      <c r="L56" s="1256"/>
    </row>
    <row r="57" spans="1:13" ht="238.5" customHeight="1">
      <c r="A57" s="1172"/>
      <c r="B57" s="764" t="s">
        <v>457</v>
      </c>
      <c r="C57" s="1259"/>
      <c r="D57" s="1259"/>
      <c r="E57" s="1259"/>
      <c r="F57" s="1259"/>
      <c r="G57" s="1259"/>
      <c r="H57" s="1259"/>
      <c r="I57" s="1259"/>
      <c r="J57" s="1259"/>
      <c r="K57" s="1259"/>
      <c r="L57" s="1274"/>
    </row>
    <row r="58" spans="1:13" ht="20.100000000000001" customHeight="1"/>
  </sheetData>
  <sheetProtection password="CC5D" sheet="1" objects="1" scenarios="1" selectLockedCells="1"/>
  <mergeCells count="108">
    <mergeCell ref="B3:N3"/>
    <mergeCell ref="B6:M6"/>
    <mergeCell ref="H9:K9"/>
    <mergeCell ref="H10:I10"/>
    <mergeCell ref="J10:K10"/>
    <mergeCell ref="B11:E11"/>
    <mergeCell ref="F11:G11"/>
    <mergeCell ref="H11:I11"/>
    <mergeCell ref="J11:K11"/>
    <mergeCell ref="B12:E12"/>
    <mergeCell ref="F12:G12"/>
    <mergeCell ref="H12:I12"/>
    <mergeCell ref="J12:K12"/>
    <mergeCell ref="B13:E13"/>
    <mergeCell ref="F13:G13"/>
    <mergeCell ref="H13:I13"/>
    <mergeCell ref="J13:K13"/>
    <mergeCell ref="B14:E14"/>
    <mergeCell ref="F14:G14"/>
    <mergeCell ref="H14:I14"/>
    <mergeCell ref="J14:K14"/>
    <mergeCell ref="B15:E15"/>
    <mergeCell ref="F15:G15"/>
    <mergeCell ref="H15:I15"/>
    <mergeCell ref="J15:K15"/>
    <mergeCell ref="B16:K16"/>
    <mergeCell ref="B19:C19"/>
    <mergeCell ref="D19:G19"/>
    <mergeCell ref="H19:I19"/>
    <mergeCell ref="J19:M19"/>
    <mergeCell ref="B20:C20"/>
    <mergeCell ref="D20:G20"/>
    <mergeCell ref="H20:I20"/>
    <mergeCell ref="J20:M20"/>
    <mergeCell ref="B21:C21"/>
    <mergeCell ref="D21:G21"/>
    <mergeCell ref="H21:I21"/>
    <mergeCell ref="J21:M21"/>
    <mergeCell ref="B22:C22"/>
    <mergeCell ref="D22:G22"/>
    <mergeCell ref="J22:M22"/>
    <mergeCell ref="B23:C23"/>
    <mergeCell ref="D23:G23"/>
    <mergeCell ref="J23:M23"/>
    <mergeCell ref="B24:M24"/>
    <mergeCell ref="B25:M25"/>
    <mergeCell ref="B28:C28"/>
    <mergeCell ref="D28:G28"/>
    <mergeCell ref="H28:I28"/>
    <mergeCell ref="J28:M28"/>
    <mergeCell ref="B29:C29"/>
    <mergeCell ref="D29:G29"/>
    <mergeCell ref="H29:I29"/>
    <mergeCell ref="J29:M29"/>
    <mergeCell ref="B30:C30"/>
    <mergeCell ref="D30:G30"/>
    <mergeCell ref="H30:I30"/>
    <mergeCell ref="J30:M30"/>
    <mergeCell ref="B31:C31"/>
    <mergeCell ref="D31:G31"/>
    <mergeCell ref="H31:I31"/>
    <mergeCell ref="J31:M31"/>
    <mergeCell ref="B32:C32"/>
    <mergeCell ref="D32:G32"/>
    <mergeCell ref="H32:I32"/>
    <mergeCell ref="J32:M32"/>
    <mergeCell ref="B33:C33"/>
    <mergeCell ref="D33:G33"/>
    <mergeCell ref="J33:M33"/>
    <mergeCell ref="B34:C34"/>
    <mergeCell ref="D34:G34"/>
    <mergeCell ref="J34:M34"/>
    <mergeCell ref="B37:N37"/>
    <mergeCell ref="B38:G38"/>
    <mergeCell ref="B39:G39"/>
    <mergeCell ref="B40:G40"/>
    <mergeCell ref="B41:G41"/>
    <mergeCell ref="B42:G42"/>
    <mergeCell ref="B43:N43"/>
    <mergeCell ref="B46:C46"/>
    <mergeCell ref="D46:F46"/>
    <mergeCell ref="G46:I46"/>
    <mergeCell ref="J46:L46"/>
    <mergeCell ref="B47:C47"/>
    <mergeCell ref="D47:F47"/>
    <mergeCell ref="G47:I47"/>
    <mergeCell ref="B48:C48"/>
    <mergeCell ref="D48:F48"/>
    <mergeCell ref="G48:I48"/>
    <mergeCell ref="B49:C49"/>
    <mergeCell ref="D49:F49"/>
    <mergeCell ref="G49:I49"/>
    <mergeCell ref="B50:C50"/>
    <mergeCell ref="D50:F50"/>
    <mergeCell ref="G50:I50"/>
    <mergeCell ref="B51:C51"/>
    <mergeCell ref="D51:F51"/>
    <mergeCell ref="G51:I51"/>
    <mergeCell ref="B52:C52"/>
    <mergeCell ref="D52:F52"/>
    <mergeCell ref="G52:I52"/>
    <mergeCell ref="B53:L53"/>
    <mergeCell ref="B56:L56"/>
    <mergeCell ref="B57:L57"/>
    <mergeCell ref="B9:E10"/>
    <mergeCell ref="F9:G10"/>
    <mergeCell ref="H22:I23"/>
    <mergeCell ref="H33:I34"/>
  </mergeCells>
  <phoneticPr fontId="7"/>
  <dataValidations count="1">
    <dataValidation type="list" allowBlank="1" showDropDown="0" showInputMessage="1" showErrorMessage="1" prompt="該当する場合「○」を記載" sqref="I42:M42 B20:C23 H20:I23 C30:C34 B29:B34 H29:I34 H39:N41 H12:K14">
      <formula1>"　,○,"</formula1>
    </dataValidation>
  </dataValidations>
  <printOptions horizontalCentered="1"/>
  <pageMargins left="0.59055118110236227" right="0.31496062992125984" top="0.55118110236220474" bottom="0.15748031496062992" header="0.31496062992125984" footer="0.31496062992125984"/>
  <pageSetup paperSize="9" scale="73" fitToWidth="1" fitToHeight="0" orientation="portrait" usePrinterDefaults="1" r:id="rId1"/>
  <rowBreaks count="1" manualBreakCount="1">
    <brk id="35" max="14" man="1"/>
  </rowBreaks>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theme="7" tint="0.8"/>
    <pageSetUpPr fitToPage="1"/>
  </sheetPr>
  <dimension ref="A2:AH44"/>
  <sheetViews>
    <sheetView view="pageBreakPreview" zoomScaleSheetLayoutView="100" workbookViewId="0">
      <selection activeCell="F9" sqref="F9:K9"/>
    </sheetView>
  </sheetViews>
  <sheetFormatPr defaultColWidth="4.125" defaultRowHeight="18" customHeight="1"/>
  <cols>
    <col min="1" max="1" width="1.875" style="165" customWidth="1"/>
    <col min="2" max="14" width="9.625" style="165" customWidth="1"/>
    <col min="15" max="15" width="2.625" style="165" customWidth="1"/>
    <col min="16" max="16" width="5.875" style="165" customWidth="1"/>
    <col min="17" max="122" width="4.625" style="165" customWidth="1"/>
    <col min="123" max="255" width="8.625" style="165" customWidth="1"/>
    <col min="256" max="16384" width="4.125" style="165"/>
  </cols>
  <sheetData>
    <row r="2" spans="1:34" ht="19.7" customHeight="1">
      <c r="A2" s="1171" t="s">
        <v>428</v>
      </c>
      <c r="B2" s="135"/>
      <c r="C2" s="135"/>
      <c r="D2" s="135"/>
      <c r="E2" s="135"/>
      <c r="F2" s="135"/>
      <c r="G2" s="135"/>
      <c r="H2" s="135"/>
      <c r="I2" s="135"/>
    </row>
    <row r="3" spans="1:34" ht="23.25" customHeight="1">
      <c r="A3" s="1172"/>
      <c r="B3" s="1178" t="s">
        <v>263</v>
      </c>
      <c r="C3" s="1178"/>
      <c r="D3" s="1178"/>
      <c r="E3" s="1178"/>
      <c r="F3" s="1178"/>
      <c r="G3" s="1178"/>
      <c r="H3" s="1178"/>
      <c r="I3" s="1178"/>
      <c r="J3" s="1178"/>
      <c r="K3" s="1178"/>
      <c r="L3" s="1178"/>
      <c r="M3" s="1178"/>
      <c r="N3" s="1178"/>
      <c r="O3" s="1200"/>
      <c r="P3" s="1200"/>
      <c r="Q3" s="1200"/>
      <c r="R3" s="1200"/>
      <c r="S3" s="1200"/>
      <c r="T3" s="1200"/>
      <c r="U3" s="1200"/>
      <c r="V3" s="1200"/>
      <c r="W3" s="1200"/>
      <c r="X3" s="1200"/>
      <c r="Y3" s="1200"/>
      <c r="Z3" s="1200"/>
      <c r="AA3" s="1200"/>
      <c r="AB3" s="1200"/>
      <c r="AC3" s="1200"/>
      <c r="AD3" s="1200"/>
      <c r="AE3" s="1200"/>
      <c r="AF3" s="1200"/>
      <c r="AG3" s="1200"/>
      <c r="AH3" s="1200"/>
    </row>
    <row r="4" spans="1:34" ht="20.100000000000001" customHeight="1">
      <c r="A4" s="1172"/>
      <c r="B4" s="1175"/>
      <c r="C4" s="1175"/>
      <c r="D4" s="1191"/>
      <c r="E4" s="1191"/>
      <c r="F4" s="1191"/>
      <c r="G4" s="1191"/>
      <c r="H4" s="1196"/>
      <c r="I4" s="1196"/>
      <c r="J4" s="1191"/>
      <c r="K4" s="1191"/>
      <c r="L4" s="1191"/>
      <c r="M4" s="1198"/>
    </row>
    <row r="5" spans="1:34" ht="20.25" customHeight="1">
      <c r="A5" s="1171"/>
      <c r="B5" s="191" t="s">
        <v>545</v>
      </c>
      <c r="C5" s="191"/>
      <c r="F5" s="1193"/>
      <c r="G5" s="1193"/>
      <c r="H5" s="1195"/>
      <c r="I5" s="1195"/>
    </row>
    <row r="6" spans="1:34" ht="20.100000000000001" customHeight="1">
      <c r="A6" s="1172"/>
      <c r="B6" s="1199" t="s">
        <v>49</v>
      </c>
      <c r="C6" s="1199"/>
      <c r="D6" s="1199"/>
      <c r="E6" s="1199"/>
      <c r="F6" s="1199"/>
      <c r="G6" s="1199"/>
      <c r="H6" s="1196"/>
      <c r="I6" s="1196"/>
      <c r="J6" s="1191"/>
      <c r="K6" s="1191"/>
      <c r="L6" s="1191"/>
      <c r="M6" s="1198"/>
    </row>
    <row r="7" spans="1:34" s="191" customFormat="1" ht="22.5" customHeight="1">
      <c r="A7" s="1171"/>
      <c r="B7" s="191" t="s">
        <v>722</v>
      </c>
      <c r="M7" s="1199"/>
      <c r="N7" s="1199"/>
      <c r="Q7" s="1202"/>
    </row>
    <row r="8" spans="1:34" ht="24" customHeight="1">
      <c r="A8" s="1172"/>
      <c r="B8" s="1278" t="s">
        <v>723</v>
      </c>
      <c r="C8" s="1278"/>
      <c r="D8" s="1278"/>
      <c r="E8" s="1278"/>
      <c r="F8" s="1284" t="s">
        <v>724</v>
      </c>
      <c r="G8" s="1284"/>
      <c r="H8" s="1284"/>
      <c r="I8" s="1284"/>
      <c r="J8" s="1284"/>
      <c r="K8" s="1284"/>
    </row>
    <row r="9" spans="1:34" ht="25.15" customHeight="1">
      <c r="A9" s="1172"/>
      <c r="B9" s="1279" t="s">
        <v>231</v>
      </c>
      <c r="C9" s="1279"/>
      <c r="D9" s="1279"/>
      <c r="E9" s="1279"/>
      <c r="F9" s="1264"/>
      <c r="G9" s="1264"/>
      <c r="H9" s="1264"/>
      <c r="I9" s="1264"/>
      <c r="J9" s="1264"/>
      <c r="K9" s="1264"/>
    </row>
    <row r="10" spans="1:34" ht="25.15" customHeight="1">
      <c r="A10" s="1172"/>
      <c r="B10" s="1280"/>
      <c r="C10" s="1280"/>
      <c r="D10" s="1280"/>
      <c r="E10" s="1280"/>
      <c r="F10" s="1194"/>
      <c r="G10" s="1194"/>
      <c r="H10" s="1194"/>
      <c r="I10" s="1194"/>
      <c r="J10" s="1194"/>
      <c r="K10" s="1194"/>
    </row>
    <row r="11" spans="1:34" ht="25.15" customHeight="1">
      <c r="A11" s="1172"/>
      <c r="B11" s="1280"/>
      <c r="C11" s="1280"/>
      <c r="D11" s="1280"/>
      <c r="E11" s="1280"/>
      <c r="F11" s="1194"/>
      <c r="G11" s="1194"/>
      <c r="H11" s="1194"/>
      <c r="I11" s="1194"/>
      <c r="J11" s="1194"/>
      <c r="K11" s="1194"/>
    </row>
    <row r="12" spans="1:34" ht="25.15" customHeight="1">
      <c r="A12" s="1172"/>
      <c r="B12" s="1280"/>
      <c r="C12" s="1280"/>
      <c r="D12" s="1280"/>
      <c r="E12" s="1280"/>
      <c r="F12" s="1194"/>
      <c r="G12" s="1194"/>
      <c r="H12" s="1194"/>
      <c r="I12" s="1194"/>
      <c r="J12" s="1194"/>
      <c r="K12" s="1194"/>
    </row>
    <row r="13" spans="1:34" ht="25.15" customHeight="1">
      <c r="A13" s="1172"/>
      <c r="B13" s="1280" t="s">
        <v>646</v>
      </c>
      <c r="C13" s="1280"/>
      <c r="D13" s="1280"/>
      <c r="E13" s="1280"/>
      <c r="F13" s="1194"/>
      <c r="G13" s="1194"/>
      <c r="H13" s="1194"/>
      <c r="I13" s="1194"/>
      <c r="J13" s="1194"/>
      <c r="K13" s="1194"/>
    </row>
    <row r="14" spans="1:34" ht="25.15" customHeight="1">
      <c r="A14" s="1172"/>
      <c r="B14" s="1280"/>
      <c r="C14" s="1280"/>
      <c r="D14" s="1280"/>
      <c r="E14" s="1280"/>
      <c r="F14" s="1194"/>
      <c r="G14" s="1194"/>
      <c r="H14" s="1194"/>
      <c r="I14" s="1194"/>
      <c r="J14" s="1194"/>
      <c r="K14" s="1194"/>
    </row>
    <row r="15" spans="1:34" ht="25.15" customHeight="1">
      <c r="A15" s="1172"/>
      <c r="B15" s="1280"/>
      <c r="C15" s="1280"/>
      <c r="D15" s="1280"/>
      <c r="E15" s="1280"/>
      <c r="F15" s="1194"/>
      <c r="G15" s="1194"/>
      <c r="H15" s="1194"/>
      <c r="I15" s="1194"/>
      <c r="J15" s="1194"/>
      <c r="K15" s="1194"/>
    </row>
    <row r="16" spans="1:34" ht="25.15" customHeight="1">
      <c r="A16" s="1172"/>
      <c r="B16" s="1280"/>
      <c r="C16" s="1280"/>
      <c r="D16" s="1280"/>
      <c r="E16" s="1280"/>
      <c r="F16" s="1194"/>
      <c r="G16" s="1194"/>
      <c r="H16" s="1194"/>
      <c r="I16" s="1194"/>
      <c r="J16" s="1194"/>
      <c r="K16" s="1194"/>
    </row>
    <row r="17" spans="1:34" ht="62.1" customHeight="1">
      <c r="A17" s="1172"/>
      <c r="B17" s="1178" t="s">
        <v>725</v>
      </c>
      <c r="C17" s="1178"/>
      <c r="D17" s="1178"/>
      <c r="E17" s="1178"/>
      <c r="F17" s="1178"/>
      <c r="G17" s="1178"/>
      <c r="H17" s="1178"/>
      <c r="I17" s="1178"/>
      <c r="J17" s="1178"/>
      <c r="K17" s="1178"/>
      <c r="L17" s="1200"/>
      <c r="M17" s="1200"/>
      <c r="N17" s="1200"/>
      <c r="O17" s="1200"/>
      <c r="P17" s="1200"/>
      <c r="Q17" s="1200"/>
      <c r="R17" s="1200"/>
      <c r="S17" s="1200"/>
      <c r="T17" s="1200"/>
      <c r="U17" s="1200"/>
      <c r="V17" s="1200"/>
      <c r="W17" s="1200"/>
      <c r="X17" s="1200"/>
      <c r="Y17" s="1200"/>
      <c r="Z17" s="1200"/>
      <c r="AA17" s="1200"/>
      <c r="AB17" s="1200"/>
      <c r="AC17" s="1200"/>
      <c r="AD17" s="1200"/>
      <c r="AE17" s="1200"/>
      <c r="AF17" s="1200"/>
      <c r="AG17" s="1200"/>
      <c r="AH17" s="1200"/>
    </row>
    <row r="18" spans="1:34" ht="20.100000000000001" customHeight="1">
      <c r="A18" s="1172"/>
      <c r="B18" s="1178"/>
      <c r="C18" s="1178"/>
      <c r="D18" s="1178"/>
      <c r="E18" s="1178"/>
      <c r="F18" s="1178"/>
      <c r="G18" s="1178"/>
      <c r="H18" s="1178"/>
      <c r="I18" s="1178"/>
      <c r="J18" s="1178"/>
      <c r="K18" s="1178"/>
      <c r="L18" s="1200"/>
      <c r="M18" s="1200"/>
      <c r="N18" s="1200"/>
      <c r="O18" s="1200"/>
      <c r="P18" s="1200"/>
      <c r="Q18" s="1200"/>
      <c r="R18" s="1200"/>
      <c r="S18" s="1200"/>
      <c r="T18" s="1200"/>
      <c r="U18" s="1200"/>
      <c r="V18" s="1200"/>
      <c r="W18" s="1200"/>
      <c r="X18" s="1200"/>
      <c r="Y18" s="1200"/>
      <c r="Z18" s="1200"/>
      <c r="AA18" s="1200"/>
      <c r="AB18" s="1200"/>
      <c r="AC18" s="1200"/>
      <c r="AD18" s="1200"/>
      <c r="AE18" s="1200"/>
      <c r="AF18" s="1200"/>
      <c r="AG18" s="1200"/>
      <c r="AH18" s="1200"/>
    </row>
    <row r="19" spans="1:34" s="191" customFormat="1" ht="22.5" customHeight="1">
      <c r="A19" s="1171"/>
      <c r="B19" s="191" t="s">
        <v>726</v>
      </c>
      <c r="M19" s="1199"/>
      <c r="N19" s="1199"/>
      <c r="Q19" s="1202"/>
    </row>
    <row r="20" spans="1:34" ht="24" customHeight="1">
      <c r="A20" s="1172"/>
      <c r="B20" s="1179" t="s">
        <v>212</v>
      </c>
      <c r="C20" s="1179"/>
      <c r="D20" s="1179"/>
      <c r="E20" s="1179"/>
      <c r="F20" s="1179"/>
      <c r="G20" s="1224" t="s">
        <v>728</v>
      </c>
      <c r="H20" s="1224"/>
      <c r="I20" s="1224"/>
      <c r="J20" s="1224"/>
    </row>
    <row r="21" spans="1:34" ht="25.15" customHeight="1">
      <c r="A21" s="1172"/>
      <c r="B21" s="1192" t="s">
        <v>231</v>
      </c>
      <c r="C21" s="1192"/>
      <c r="D21" s="1192"/>
      <c r="E21" s="1192"/>
      <c r="F21" s="1192"/>
      <c r="G21" s="1286">
        <f>COUNTIF('別紙１③'!H7:H500,"L")</f>
        <v>0</v>
      </c>
      <c r="H21" s="1286"/>
      <c r="I21" s="1286"/>
      <c r="J21" s="1286"/>
    </row>
    <row r="22" spans="1:34" ht="25.15" customHeight="1">
      <c r="A22" s="1172"/>
      <c r="B22" s="1176" t="s">
        <v>479</v>
      </c>
      <c r="C22" s="1176"/>
      <c r="D22" s="1176"/>
      <c r="E22" s="1176"/>
      <c r="F22" s="1176"/>
      <c r="G22" s="1287"/>
      <c r="H22" s="1287"/>
      <c r="I22" s="1287"/>
      <c r="J22" s="1287"/>
    </row>
    <row r="23" spans="1:34" ht="25.15" customHeight="1">
      <c r="A23" s="1172"/>
      <c r="B23" s="1176" t="s">
        <v>379</v>
      </c>
      <c r="C23" s="1176"/>
      <c r="D23" s="1176"/>
      <c r="E23" s="1176"/>
      <c r="F23" s="1176"/>
      <c r="G23" s="1288">
        <f>SUM(G21:J22)</f>
        <v>0</v>
      </c>
      <c r="H23" s="1288"/>
      <c r="I23" s="1288"/>
      <c r="J23" s="1288"/>
    </row>
    <row r="24" spans="1:34" ht="23.25" customHeight="1">
      <c r="A24" s="1172"/>
      <c r="B24" s="1203" t="s">
        <v>594</v>
      </c>
      <c r="C24" s="1203"/>
      <c r="D24" s="1203"/>
      <c r="E24" s="1203"/>
      <c r="F24" s="1203"/>
      <c r="G24" s="1203"/>
      <c r="H24" s="1203"/>
      <c r="I24" s="1203"/>
      <c r="J24" s="1203"/>
      <c r="L24" s="1292">
        <f>COUNTIF('別紙１③'!H7:H500,"A")+COUNTIF('別紙１③'!H7:H500,"B")+COUNTIF('別紙１③'!H7:H500,"L")+G22</f>
        <v>0</v>
      </c>
    </row>
    <row r="25" spans="1:34" ht="22.5" customHeight="1">
      <c r="A25" s="1172"/>
      <c r="B25" s="1203" t="s">
        <v>738</v>
      </c>
      <c r="C25" s="1281"/>
      <c r="D25" s="1281"/>
      <c r="E25" s="1283" t="e">
        <f>ROUNDDOWN((G23/L24)*100,0)</f>
        <v>#DIV/0!</v>
      </c>
      <c r="F25" s="1285" t="s">
        <v>195</v>
      </c>
      <c r="G25" s="1203" t="s">
        <v>222</v>
      </c>
      <c r="H25" s="1289"/>
      <c r="I25" s="1289"/>
      <c r="J25" s="1289"/>
    </row>
    <row r="26" spans="1:34" ht="13.5" customHeight="1">
      <c r="A26" s="1172"/>
      <c r="B26" s="1203"/>
      <c r="C26" s="1281"/>
      <c r="D26" s="1281"/>
      <c r="E26" s="1281"/>
      <c r="F26" s="1203"/>
      <c r="G26" s="1203"/>
      <c r="H26" s="1289"/>
      <c r="I26" s="1289"/>
      <c r="J26" s="1289"/>
    </row>
    <row r="27" spans="1:34" ht="102" customHeight="1">
      <c r="A27" s="1172"/>
      <c r="B27" s="1178" t="s">
        <v>730</v>
      </c>
      <c r="C27" s="1178"/>
      <c r="D27" s="1178"/>
      <c r="E27" s="1178"/>
      <c r="F27" s="1178"/>
      <c r="G27" s="1178"/>
      <c r="H27" s="1178"/>
      <c r="I27" s="1178"/>
      <c r="J27" s="1178"/>
      <c r="K27" s="1200"/>
      <c r="L27" s="1200"/>
      <c r="M27" s="1200"/>
      <c r="N27" s="1200"/>
      <c r="O27" s="1200"/>
      <c r="P27" s="1200"/>
      <c r="Q27" s="1200"/>
      <c r="R27" s="1200"/>
      <c r="S27" s="1200"/>
      <c r="T27" s="1200"/>
      <c r="U27" s="1200"/>
      <c r="V27" s="1200"/>
      <c r="W27" s="1200"/>
      <c r="X27" s="1200"/>
      <c r="Y27" s="1200"/>
      <c r="Z27" s="1200"/>
      <c r="AA27" s="1200"/>
      <c r="AB27" s="1200"/>
      <c r="AC27" s="1200"/>
      <c r="AD27" s="1200"/>
      <c r="AE27" s="1200"/>
      <c r="AF27" s="1200"/>
      <c r="AG27" s="1200"/>
      <c r="AH27" s="1200"/>
    </row>
    <row r="28" spans="1:34" ht="20.100000000000001" customHeight="1">
      <c r="A28" s="1172"/>
      <c r="B28" s="1178"/>
      <c r="C28" s="1178"/>
      <c r="D28" s="1178"/>
      <c r="E28" s="1178"/>
      <c r="F28" s="1178"/>
      <c r="G28" s="1178"/>
      <c r="H28" s="1178"/>
      <c r="I28" s="1178"/>
      <c r="J28" s="1178"/>
      <c r="K28" s="1178"/>
      <c r="L28" s="1178"/>
      <c r="M28" s="1178"/>
      <c r="N28" s="1178"/>
      <c r="O28" s="1200"/>
      <c r="P28" s="1200"/>
      <c r="Q28" s="1200"/>
      <c r="R28" s="1200"/>
      <c r="S28" s="1200"/>
      <c r="T28" s="1200"/>
      <c r="U28" s="1200"/>
      <c r="V28" s="1200"/>
      <c r="W28" s="1200"/>
      <c r="X28" s="1200"/>
      <c r="Y28" s="1200"/>
      <c r="Z28" s="1200"/>
      <c r="AA28" s="1200"/>
      <c r="AB28" s="1200"/>
      <c r="AC28" s="1200"/>
      <c r="AD28" s="1200"/>
      <c r="AE28" s="1200"/>
      <c r="AF28" s="1200"/>
      <c r="AG28" s="1200"/>
      <c r="AH28" s="1200"/>
    </row>
    <row r="29" spans="1:34" s="191" customFormat="1" ht="22.5" customHeight="1">
      <c r="A29" s="1171"/>
      <c r="B29" s="191" t="s">
        <v>392</v>
      </c>
      <c r="M29" s="1199"/>
      <c r="N29" s="1199"/>
      <c r="Q29" s="1202"/>
    </row>
    <row r="30" spans="1:34" ht="24" customHeight="1">
      <c r="A30" s="1172"/>
      <c r="B30" s="1179" t="s">
        <v>346</v>
      </c>
      <c r="C30" s="1179"/>
      <c r="D30" s="1224"/>
      <c r="E30" s="1224"/>
      <c r="F30" s="1224"/>
      <c r="G30" s="1224"/>
      <c r="H30" s="1224" t="s">
        <v>346</v>
      </c>
      <c r="I30" s="1224"/>
      <c r="J30" s="1224"/>
      <c r="K30" s="1224"/>
      <c r="L30" s="1224"/>
      <c r="M30" s="1224"/>
    </row>
    <row r="31" spans="1:34" ht="23.85" customHeight="1">
      <c r="A31" s="1172"/>
      <c r="B31" s="1180"/>
      <c r="C31" s="1187"/>
      <c r="D31" s="1225" t="s">
        <v>388</v>
      </c>
      <c r="E31" s="1225"/>
      <c r="F31" s="1225"/>
      <c r="G31" s="1225"/>
      <c r="H31" s="1184" t="s">
        <v>145</v>
      </c>
      <c r="I31" s="1184"/>
      <c r="J31" s="1226" t="s">
        <v>731</v>
      </c>
      <c r="K31" s="1226"/>
      <c r="L31" s="1226"/>
      <c r="M31" s="1226"/>
    </row>
    <row r="32" spans="1:34" ht="24" customHeight="1">
      <c r="A32" s="1172"/>
      <c r="B32" s="1184"/>
      <c r="C32" s="1184"/>
      <c r="D32" s="1210" t="s">
        <v>55</v>
      </c>
      <c r="E32" s="1210"/>
      <c r="F32" s="1210"/>
      <c r="G32" s="1210"/>
      <c r="H32" s="1182"/>
      <c r="I32" s="1189"/>
      <c r="J32" s="1267" t="s">
        <v>798</v>
      </c>
      <c r="K32" s="1271"/>
      <c r="L32" s="1271"/>
      <c r="M32" s="1277"/>
    </row>
    <row r="33" spans="1:34" ht="24" customHeight="1">
      <c r="A33" s="1172"/>
      <c r="B33" s="1184" t="s">
        <v>145</v>
      </c>
      <c r="C33" s="1184"/>
      <c r="D33" s="1210" t="s">
        <v>174</v>
      </c>
      <c r="E33" s="1210"/>
      <c r="F33" s="1210"/>
      <c r="G33" s="1210"/>
      <c r="H33" s="1183"/>
      <c r="I33" s="1190"/>
      <c r="J33" s="1266"/>
      <c r="K33" s="1270"/>
      <c r="L33" s="1270"/>
      <c r="M33" s="1276"/>
    </row>
    <row r="34" spans="1:34" ht="75.2" customHeight="1">
      <c r="A34" s="1172"/>
      <c r="B34" s="1209" t="s">
        <v>125</v>
      </c>
      <c r="C34" s="1209"/>
      <c r="D34" s="1209"/>
      <c r="E34" s="1209"/>
      <c r="F34" s="1209"/>
      <c r="G34" s="1209"/>
      <c r="H34" s="1209"/>
      <c r="I34" s="1209"/>
      <c r="J34" s="1209"/>
      <c r="K34" s="1209"/>
      <c r="L34" s="1209"/>
      <c r="M34" s="1209"/>
    </row>
    <row r="35" spans="1:34" ht="40.15" customHeight="1">
      <c r="A35" s="1172"/>
      <c r="B35" s="1177" t="s">
        <v>682</v>
      </c>
      <c r="C35" s="1177"/>
      <c r="D35" s="1177"/>
      <c r="E35" s="1177"/>
      <c r="F35" s="1177"/>
      <c r="G35" s="1177"/>
      <c r="H35" s="1177"/>
      <c r="I35" s="1177"/>
      <c r="J35" s="1177"/>
      <c r="K35" s="1177"/>
      <c r="L35" s="1177"/>
      <c r="M35" s="1177"/>
      <c r="N35" s="1200"/>
      <c r="O35" s="1200"/>
      <c r="P35" s="1200"/>
      <c r="Q35" s="1200"/>
      <c r="R35" s="1200"/>
      <c r="S35" s="1200"/>
      <c r="T35" s="1200"/>
      <c r="U35" s="1200"/>
      <c r="V35" s="1200"/>
      <c r="W35" s="1200"/>
      <c r="X35" s="1200"/>
      <c r="Y35" s="1200"/>
      <c r="Z35" s="1200"/>
      <c r="AA35" s="1200"/>
      <c r="AB35" s="1200"/>
      <c r="AC35" s="1200"/>
      <c r="AD35" s="1200"/>
      <c r="AE35" s="1200"/>
      <c r="AF35" s="1200"/>
      <c r="AG35" s="1200"/>
      <c r="AH35" s="1200"/>
    </row>
    <row r="36" spans="1:34" ht="20.100000000000001" customHeight="1">
      <c r="A36" s="1172"/>
      <c r="B36" s="1178"/>
      <c r="C36" s="1178"/>
      <c r="D36" s="1178"/>
      <c r="E36" s="1178"/>
      <c r="F36" s="1178"/>
      <c r="G36" s="1178"/>
      <c r="H36" s="1178"/>
      <c r="I36" s="1178"/>
      <c r="J36" s="1178"/>
      <c r="K36" s="1178"/>
      <c r="L36" s="1178"/>
      <c r="M36" s="1178"/>
      <c r="N36" s="1178"/>
      <c r="O36" s="1200"/>
      <c r="P36" s="1200"/>
      <c r="Q36" s="1200"/>
      <c r="R36" s="1200"/>
      <c r="S36" s="1200"/>
      <c r="T36" s="1200"/>
      <c r="U36" s="1200"/>
      <c r="V36" s="1200"/>
      <c r="W36" s="1200"/>
      <c r="X36" s="1200"/>
      <c r="Y36" s="1200"/>
      <c r="Z36" s="1200"/>
      <c r="AA36" s="1200"/>
      <c r="AB36" s="1200"/>
      <c r="AC36" s="1200"/>
      <c r="AD36" s="1200"/>
      <c r="AE36" s="1200"/>
      <c r="AF36" s="1200"/>
      <c r="AG36" s="1200"/>
      <c r="AH36" s="1200"/>
    </row>
    <row r="37" spans="1:34" s="191" customFormat="1" ht="22.5" customHeight="1">
      <c r="A37" s="1171"/>
      <c r="B37" s="191" t="s">
        <v>732</v>
      </c>
      <c r="M37" s="1199"/>
      <c r="N37" s="1199"/>
      <c r="Q37" s="1202"/>
    </row>
    <row r="38" spans="1:34" ht="24" customHeight="1">
      <c r="A38" s="1172"/>
      <c r="B38" s="1179" t="s">
        <v>346</v>
      </c>
      <c r="C38" s="1179"/>
      <c r="D38" s="1224" t="s">
        <v>116</v>
      </c>
      <c r="E38" s="1224"/>
      <c r="F38" s="1224"/>
      <c r="G38" s="1224"/>
      <c r="H38" s="1224" t="s">
        <v>346</v>
      </c>
      <c r="I38" s="1224"/>
      <c r="J38" s="1224" t="s">
        <v>116</v>
      </c>
      <c r="K38" s="1224"/>
      <c r="L38" s="1224"/>
      <c r="M38" s="1224"/>
    </row>
    <row r="39" spans="1:34" ht="24" customHeight="1">
      <c r="A39" s="1172"/>
      <c r="B39" s="1180"/>
      <c r="C39" s="1187"/>
      <c r="D39" s="1225" t="s">
        <v>591</v>
      </c>
      <c r="E39" s="1225"/>
      <c r="F39" s="1225"/>
      <c r="G39" s="1225"/>
      <c r="H39" s="1184"/>
      <c r="I39" s="1184"/>
      <c r="J39" s="1226" t="s">
        <v>733</v>
      </c>
      <c r="K39" s="1226"/>
      <c r="L39" s="1226"/>
      <c r="M39" s="1226"/>
    </row>
    <row r="40" spans="1:34" ht="23.85" customHeight="1">
      <c r="A40" s="1172"/>
      <c r="B40" s="1184"/>
      <c r="C40" s="1184"/>
      <c r="D40" s="1210" t="s">
        <v>583</v>
      </c>
      <c r="E40" s="1210"/>
      <c r="F40" s="1210"/>
      <c r="G40" s="1210"/>
      <c r="H40" s="1184"/>
      <c r="I40" s="1184"/>
      <c r="J40" s="1227" t="s">
        <v>734</v>
      </c>
      <c r="K40" s="1227"/>
      <c r="L40" s="1227"/>
      <c r="M40" s="1227"/>
    </row>
    <row r="41" spans="1:34" ht="23.85" customHeight="1">
      <c r="A41" s="1172"/>
      <c r="B41" s="1184"/>
      <c r="C41" s="1184"/>
      <c r="D41" s="1210" t="s">
        <v>571</v>
      </c>
      <c r="E41" s="1210"/>
      <c r="F41" s="1210"/>
      <c r="G41" s="1210"/>
      <c r="H41" s="1182"/>
      <c r="I41" s="1189"/>
      <c r="J41" s="1267" t="s">
        <v>798</v>
      </c>
      <c r="K41" s="1271"/>
      <c r="L41" s="1271"/>
      <c r="M41" s="1277"/>
    </row>
    <row r="42" spans="1:34" ht="24" customHeight="1">
      <c r="A42" s="1172"/>
      <c r="B42" s="1184"/>
      <c r="C42" s="1184"/>
      <c r="D42" s="1210" t="s">
        <v>735</v>
      </c>
      <c r="E42" s="1210"/>
      <c r="F42" s="1210"/>
      <c r="G42" s="1210"/>
      <c r="H42" s="1181"/>
      <c r="I42" s="1188"/>
      <c r="J42" s="1290"/>
      <c r="K42" s="1291"/>
      <c r="L42" s="1291"/>
      <c r="M42" s="1293"/>
    </row>
    <row r="43" spans="1:34" ht="24" customHeight="1">
      <c r="A43" s="1172"/>
      <c r="B43" s="1184"/>
      <c r="C43" s="1184"/>
      <c r="D43" s="1210" t="s">
        <v>736</v>
      </c>
      <c r="E43" s="1210"/>
      <c r="F43" s="1210"/>
      <c r="G43" s="1210"/>
      <c r="H43" s="1183"/>
      <c r="I43" s="1190"/>
      <c r="J43" s="1266"/>
      <c r="K43" s="1270"/>
      <c r="L43" s="1270"/>
      <c r="M43" s="1276"/>
    </row>
    <row r="44" spans="1:34" ht="250.5" customHeight="1">
      <c r="A44" s="1172"/>
      <c r="B44" s="646" t="s">
        <v>494</v>
      </c>
      <c r="C44" s="1282"/>
      <c r="D44" s="1282"/>
      <c r="E44" s="1282"/>
      <c r="F44" s="1282"/>
      <c r="G44" s="1282"/>
      <c r="H44" s="1282"/>
      <c r="I44" s="1282"/>
      <c r="J44" s="1282"/>
      <c r="K44" s="1282"/>
      <c r="L44" s="1282"/>
      <c r="M44" s="1282"/>
    </row>
    <row r="45" spans="1:34" ht="20.100000000000001" customHeight="1"/>
  </sheetData>
  <sheetProtection password="CC5D" sheet="1" objects="1" scenarios="1" selectLockedCells="1"/>
  <mergeCells count="63">
    <mergeCell ref="B3:N3"/>
    <mergeCell ref="B6:G6"/>
    <mergeCell ref="B8:E8"/>
    <mergeCell ref="F8:K8"/>
    <mergeCell ref="F9:K9"/>
    <mergeCell ref="F10:K10"/>
    <mergeCell ref="F11:K11"/>
    <mergeCell ref="F12:K12"/>
    <mergeCell ref="F13:K13"/>
    <mergeCell ref="F14:K14"/>
    <mergeCell ref="F15:K15"/>
    <mergeCell ref="F16:K16"/>
    <mergeCell ref="B17:K17"/>
    <mergeCell ref="B20:F20"/>
    <mergeCell ref="G20:J20"/>
    <mergeCell ref="B21:F21"/>
    <mergeCell ref="G21:J21"/>
    <mergeCell ref="B22:F22"/>
    <mergeCell ref="G22:J22"/>
    <mergeCell ref="B23:F23"/>
    <mergeCell ref="G23:J23"/>
    <mergeCell ref="B27:J27"/>
    <mergeCell ref="B30:C30"/>
    <mergeCell ref="D30:G30"/>
    <mergeCell ref="H30:I30"/>
    <mergeCell ref="J30:M30"/>
    <mergeCell ref="B31:C31"/>
    <mergeCell ref="D31:G31"/>
    <mergeCell ref="H31:I31"/>
    <mergeCell ref="J31:M31"/>
    <mergeCell ref="B32:C32"/>
    <mergeCell ref="D32:G32"/>
    <mergeCell ref="J32:M32"/>
    <mergeCell ref="B33:C33"/>
    <mergeCell ref="D33:G33"/>
    <mergeCell ref="J33:M33"/>
    <mergeCell ref="B34:M34"/>
    <mergeCell ref="B35:M35"/>
    <mergeCell ref="B38:C38"/>
    <mergeCell ref="D38:G38"/>
    <mergeCell ref="H38:I38"/>
    <mergeCell ref="J38:M38"/>
    <mergeCell ref="B39:C39"/>
    <mergeCell ref="D39:G39"/>
    <mergeCell ref="H39:I39"/>
    <mergeCell ref="J39:M39"/>
    <mergeCell ref="B40:C40"/>
    <mergeCell ref="D40:G40"/>
    <mergeCell ref="H40:I40"/>
    <mergeCell ref="J40:M40"/>
    <mergeCell ref="B41:C41"/>
    <mergeCell ref="D41:G41"/>
    <mergeCell ref="J41:M41"/>
    <mergeCell ref="B42:C42"/>
    <mergeCell ref="D42:G42"/>
    <mergeCell ref="B43:C43"/>
    <mergeCell ref="D43:G43"/>
    <mergeCell ref="B44:M44"/>
    <mergeCell ref="B9:E12"/>
    <mergeCell ref="B13:E16"/>
    <mergeCell ref="H32:I33"/>
    <mergeCell ref="H41:I43"/>
    <mergeCell ref="J42:M43"/>
  </mergeCells>
  <phoneticPr fontId="7"/>
  <dataValidations count="1">
    <dataValidation type="list" allowBlank="1" showDropDown="0" showInputMessage="1" showErrorMessage="1" prompt="該当する場合「○」を記載" sqref="C32:C33 B31:B33 H31:I33 C40:C43 B39:B43 H39:H41 I39:I40">
      <formula1>"　,○,"</formula1>
    </dataValidation>
  </dataValidations>
  <printOptions horizontalCentered="1"/>
  <pageMargins left="0.59055118110236227" right="0.31496062992125984" top="0.55118110236220474" bottom="0.15748031496062992" header="0.31496062992125984" footer="0.31496062992125984"/>
  <pageSetup paperSize="9" scale="75" fitToWidth="1" fitToHeight="0" orientation="portrait" usePrinterDefaults="1" r:id="rId1"/>
  <rowBreaks count="1" manualBreakCount="1">
    <brk id="28" max="1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sheetPr codeName="Sheet15"/>
  <dimension ref="A1:E82"/>
  <sheetViews>
    <sheetView workbookViewId="0"/>
  </sheetViews>
  <sheetFormatPr defaultRowHeight="13.2"/>
  <cols>
    <col min="1" max="1" width="33.5" customWidth="1"/>
    <col min="2" max="4" width="33.25" customWidth="1"/>
    <col min="5" max="5" width="17.875" customWidth="1"/>
  </cols>
  <sheetData>
    <row r="1" spans="1:5">
      <c r="A1" t="s">
        <v>468</v>
      </c>
    </row>
    <row r="2" spans="1:5">
      <c r="A2" s="1294" t="s">
        <v>407</v>
      </c>
      <c r="B2" s="1294" t="s">
        <v>67</v>
      </c>
      <c r="C2" s="1294" t="s">
        <v>464</v>
      </c>
      <c r="D2" s="1294" t="s">
        <v>144</v>
      </c>
    </row>
    <row r="3" spans="1:5">
      <c r="A3" s="1295" t="s">
        <v>429</v>
      </c>
      <c r="B3" s="1295" t="s">
        <v>429</v>
      </c>
      <c r="C3" s="1295" t="s">
        <v>429</v>
      </c>
      <c r="D3" s="1295" t="s">
        <v>429</v>
      </c>
    </row>
    <row r="4" spans="1:5">
      <c r="A4" s="1295" t="s">
        <v>462</v>
      </c>
      <c r="B4" s="1295" t="s">
        <v>462</v>
      </c>
      <c r="C4" s="1295" t="s">
        <v>462</v>
      </c>
      <c r="D4" s="1295" t="s">
        <v>462</v>
      </c>
    </row>
    <row r="5" spans="1:5">
      <c r="A5" s="1295" t="s">
        <v>204</v>
      </c>
      <c r="B5" s="1295" t="s">
        <v>332</v>
      </c>
      <c r="C5" s="1295" t="s">
        <v>332</v>
      </c>
      <c r="D5" s="1295" t="s">
        <v>430</v>
      </c>
    </row>
    <row r="6" spans="1:5">
      <c r="A6" s="1295" t="s">
        <v>332</v>
      </c>
      <c r="B6" s="1295" t="s">
        <v>430</v>
      </c>
      <c r="C6" s="1295" t="s">
        <v>431</v>
      </c>
      <c r="D6" s="1295" t="s">
        <v>320</v>
      </c>
    </row>
    <row r="7" spans="1:5">
      <c r="A7" s="1295" t="s">
        <v>430</v>
      </c>
      <c r="B7" s="1295" t="s">
        <v>348</v>
      </c>
      <c r="C7" s="1295" t="s">
        <v>430</v>
      </c>
      <c r="D7" s="1295" t="s">
        <v>236</v>
      </c>
    </row>
    <row r="8" spans="1:5">
      <c r="A8" s="1295" t="s">
        <v>29</v>
      </c>
      <c r="B8" s="1295" t="s">
        <v>795</v>
      </c>
      <c r="C8" s="1295" t="s">
        <v>748</v>
      </c>
      <c r="D8" s="1295" t="s">
        <v>463</v>
      </c>
    </row>
    <row r="9" spans="1:5">
      <c r="A9" s="1295" t="s">
        <v>463</v>
      </c>
      <c r="B9" s="1295" t="s">
        <v>463</v>
      </c>
      <c r="C9" s="1295" t="s">
        <v>796</v>
      </c>
      <c r="D9" s="1295"/>
    </row>
    <row r="10" spans="1:5">
      <c r="A10" s="1295"/>
      <c r="B10" s="1295"/>
      <c r="C10" s="1295" t="s">
        <v>463</v>
      </c>
      <c r="D10" s="1295"/>
    </row>
    <row r="13" spans="1:5">
      <c r="A13" t="s">
        <v>461</v>
      </c>
    </row>
    <row r="14" spans="1:5">
      <c r="A14" s="1294" t="s">
        <v>650</v>
      </c>
      <c r="B14" s="1294" t="s">
        <v>23</v>
      </c>
      <c r="C14" s="1294" t="s">
        <v>64</v>
      </c>
      <c r="D14" s="1294" t="s">
        <v>321</v>
      </c>
      <c r="E14" s="1294" t="s">
        <v>181</v>
      </c>
    </row>
    <row r="15" spans="1:5">
      <c r="A15" s="1295" t="s">
        <v>36</v>
      </c>
      <c r="B15" s="1295" t="s">
        <v>407</v>
      </c>
      <c r="C15" s="1295" t="s">
        <v>429</v>
      </c>
      <c r="D15" s="1297" t="str">
        <f t="shared" ref="D15:D70" si="0">A15&amp;B15&amp;C15</f>
        <v>〇田急傾斜</v>
      </c>
      <c r="E15" s="1298">
        <v>21000</v>
      </c>
    </row>
    <row r="16" spans="1:5">
      <c r="A16" s="1295" t="s">
        <v>36</v>
      </c>
      <c r="B16" s="1295" t="s">
        <v>407</v>
      </c>
      <c r="C16" s="1295" t="s">
        <v>462</v>
      </c>
      <c r="D16" s="1297" t="str">
        <f t="shared" si="0"/>
        <v>〇田緩傾斜</v>
      </c>
      <c r="E16" s="1298">
        <v>8000</v>
      </c>
    </row>
    <row r="17" spans="1:5">
      <c r="A17" s="1295" t="s">
        <v>36</v>
      </c>
      <c r="B17" s="1295" t="s">
        <v>407</v>
      </c>
      <c r="C17" s="1295" t="s">
        <v>204</v>
      </c>
      <c r="D17" s="1297" t="str">
        <f t="shared" si="0"/>
        <v>〇田小区画・不整形</v>
      </c>
      <c r="E17" s="1298">
        <v>8000</v>
      </c>
    </row>
    <row r="18" spans="1:5">
      <c r="A18" s="1295" t="s">
        <v>36</v>
      </c>
      <c r="B18" s="1295" t="s">
        <v>407</v>
      </c>
      <c r="C18" s="1295" t="s">
        <v>332</v>
      </c>
      <c r="D18" s="1297" t="str">
        <f t="shared" si="0"/>
        <v>〇田高齢化・耕作放棄率</v>
      </c>
      <c r="E18" s="1298">
        <v>8000</v>
      </c>
    </row>
    <row r="19" spans="1:5">
      <c r="A19" s="1295" t="s">
        <v>36</v>
      </c>
      <c r="B19" s="1295" t="s">
        <v>407</v>
      </c>
      <c r="C19" s="1295" t="s">
        <v>430</v>
      </c>
      <c r="D19" s="1297" t="str">
        <f t="shared" si="0"/>
        <v>〇田特認基準</v>
      </c>
      <c r="E19" s="1298">
        <v>8000</v>
      </c>
    </row>
    <row r="20" spans="1:5">
      <c r="A20" s="1295" t="s">
        <v>36</v>
      </c>
      <c r="B20" s="1295" t="s">
        <v>407</v>
      </c>
      <c r="C20" s="1295" t="s">
        <v>29</v>
      </c>
      <c r="D20" s="1297" t="str">
        <f t="shared" si="0"/>
        <v>〇田交付対象外</v>
      </c>
      <c r="E20" s="1298">
        <v>0</v>
      </c>
    </row>
    <row r="21" spans="1:5">
      <c r="A21" s="1295" t="s">
        <v>36</v>
      </c>
      <c r="B21" s="1295" t="s">
        <v>407</v>
      </c>
      <c r="C21" s="1295" t="s">
        <v>463</v>
      </c>
      <c r="D21" s="1297" t="str">
        <f t="shared" si="0"/>
        <v>〇田協定に含めない管理すべき農用地</v>
      </c>
      <c r="E21" s="1298">
        <v>0</v>
      </c>
    </row>
    <row r="22" spans="1:5">
      <c r="A22" s="1295" t="s">
        <v>36</v>
      </c>
      <c r="B22" s="1295" t="s">
        <v>67</v>
      </c>
      <c r="C22" s="1295" t="s">
        <v>429</v>
      </c>
      <c r="D22" s="1297" t="str">
        <f t="shared" si="0"/>
        <v>〇畑急傾斜</v>
      </c>
      <c r="E22" s="1298">
        <v>11500</v>
      </c>
    </row>
    <row r="23" spans="1:5">
      <c r="A23" s="1295" t="s">
        <v>36</v>
      </c>
      <c r="B23" s="1295" t="s">
        <v>67</v>
      </c>
      <c r="C23" s="1295" t="s">
        <v>462</v>
      </c>
      <c r="D23" s="1297" t="str">
        <f t="shared" si="0"/>
        <v>〇畑緩傾斜</v>
      </c>
      <c r="E23" s="1298">
        <v>3500</v>
      </c>
    </row>
    <row r="24" spans="1:5">
      <c r="A24" s="1295" t="s">
        <v>36</v>
      </c>
      <c r="B24" s="1295" t="s">
        <v>67</v>
      </c>
      <c r="C24" s="1295" t="s">
        <v>332</v>
      </c>
      <c r="D24" s="1297" t="str">
        <f t="shared" si="0"/>
        <v>〇畑高齢化・耕作放棄率</v>
      </c>
      <c r="E24" s="1298">
        <v>3500</v>
      </c>
    </row>
    <row r="25" spans="1:5">
      <c r="A25" s="1295" t="s">
        <v>36</v>
      </c>
      <c r="B25" s="1295" t="s">
        <v>67</v>
      </c>
      <c r="C25" s="1295" t="s">
        <v>430</v>
      </c>
      <c r="D25" s="1297" t="str">
        <f t="shared" si="0"/>
        <v>〇畑特認基準</v>
      </c>
      <c r="E25" s="1298">
        <v>3500</v>
      </c>
    </row>
    <row r="26" spans="1:5">
      <c r="A26" s="1295" t="s">
        <v>36</v>
      </c>
      <c r="B26" s="1295" t="s">
        <v>67</v>
      </c>
      <c r="C26" s="1295" t="s">
        <v>348</v>
      </c>
      <c r="D26" s="1297" t="str">
        <f t="shared" si="0"/>
        <v>〇畑交付対象外（田畑混在地）</v>
      </c>
      <c r="E26" s="1298">
        <v>0</v>
      </c>
    </row>
    <row r="27" spans="1:5">
      <c r="A27" s="1295" t="s">
        <v>36</v>
      </c>
      <c r="B27" s="1295" t="s">
        <v>67</v>
      </c>
      <c r="C27" s="1295" t="s">
        <v>795</v>
      </c>
      <c r="D27" s="1297" t="str">
        <f t="shared" si="0"/>
        <v>〇畑交付対象外（田畑混在地以外）</v>
      </c>
      <c r="E27" s="1298">
        <v>0</v>
      </c>
    </row>
    <row r="28" spans="1:5">
      <c r="A28" s="1295" t="s">
        <v>36</v>
      </c>
      <c r="B28" s="1295" t="s">
        <v>67</v>
      </c>
      <c r="C28" s="1295" t="s">
        <v>463</v>
      </c>
      <c r="D28" s="1297" t="str">
        <f t="shared" si="0"/>
        <v>〇畑協定に含めない管理すべき農用地</v>
      </c>
      <c r="E28" s="1298">
        <v>0</v>
      </c>
    </row>
    <row r="29" spans="1:5">
      <c r="A29" s="1295" t="s">
        <v>36</v>
      </c>
      <c r="B29" s="1295" t="s">
        <v>464</v>
      </c>
      <c r="C29" s="1295" t="s">
        <v>429</v>
      </c>
      <c r="D29" s="1297" t="str">
        <f t="shared" si="0"/>
        <v>〇草地急傾斜</v>
      </c>
      <c r="E29" s="1298">
        <v>10500</v>
      </c>
    </row>
    <row r="30" spans="1:5">
      <c r="A30" s="1295" t="s">
        <v>36</v>
      </c>
      <c r="B30" s="1295" t="s">
        <v>464</v>
      </c>
      <c r="C30" s="1295" t="s">
        <v>462</v>
      </c>
      <c r="D30" s="1297" t="str">
        <f t="shared" si="0"/>
        <v>〇草地緩傾斜</v>
      </c>
      <c r="E30" s="1298">
        <v>3000</v>
      </c>
    </row>
    <row r="31" spans="1:5">
      <c r="A31" s="1295" t="s">
        <v>36</v>
      </c>
      <c r="B31" s="1295" t="s">
        <v>464</v>
      </c>
      <c r="C31" s="1295" t="s">
        <v>332</v>
      </c>
      <c r="D31" s="1297" t="str">
        <f t="shared" si="0"/>
        <v>〇草地高齢化・耕作放棄率</v>
      </c>
      <c r="E31" s="1298">
        <v>3000</v>
      </c>
    </row>
    <row r="32" spans="1:5">
      <c r="A32" s="1295" t="s">
        <v>36</v>
      </c>
      <c r="B32" s="1295" t="s">
        <v>464</v>
      </c>
      <c r="C32" s="1295" t="s">
        <v>431</v>
      </c>
      <c r="D32" s="1297" t="str">
        <f t="shared" si="0"/>
        <v>〇草地草地比率の高い草地</v>
      </c>
      <c r="E32" s="1298">
        <v>1500</v>
      </c>
    </row>
    <row r="33" spans="1:5">
      <c r="A33" s="1295" t="s">
        <v>36</v>
      </c>
      <c r="B33" s="1295" t="s">
        <v>464</v>
      </c>
      <c r="C33" s="1295" t="s">
        <v>430</v>
      </c>
      <c r="D33" s="1297" t="str">
        <f t="shared" si="0"/>
        <v>〇草地特認基準</v>
      </c>
      <c r="E33" s="1298">
        <v>3000</v>
      </c>
    </row>
    <row r="34" spans="1:5">
      <c r="A34" s="1295" t="s">
        <v>36</v>
      </c>
      <c r="B34" s="1295" t="s">
        <v>464</v>
      </c>
      <c r="C34" s="1295" t="s">
        <v>748</v>
      </c>
      <c r="D34" s="1297" t="str">
        <f t="shared" si="0"/>
        <v>〇草地交付対象外（田草地混在地）</v>
      </c>
      <c r="E34" s="1298">
        <v>0</v>
      </c>
    </row>
    <row r="35" spans="1:5">
      <c r="A35" s="1295" t="s">
        <v>36</v>
      </c>
      <c r="B35" s="1295" t="s">
        <v>464</v>
      </c>
      <c r="C35" s="1295" t="s">
        <v>796</v>
      </c>
      <c r="D35" s="1297" t="str">
        <f t="shared" si="0"/>
        <v>〇草地交付対象外（田草地混在地以外）</v>
      </c>
      <c r="E35" s="1298">
        <v>0</v>
      </c>
    </row>
    <row r="36" spans="1:5">
      <c r="A36" s="1295" t="s">
        <v>36</v>
      </c>
      <c r="B36" s="1295" t="s">
        <v>464</v>
      </c>
      <c r="C36" s="1295" t="s">
        <v>463</v>
      </c>
      <c r="D36" s="1297" t="str">
        <f t="shared" si="0"/>
        <v>〇草地協定に含めない管理すべき農用地</v>
      </c>
      <c r="E36" s="1298">
        <v>0</v>
      </c>
    </row>
    <row r="37" spans="1:5">
      <c r="A37" s="1295" t="s">
        <v>36</v>
      </c>
      <c r="B37" s="1295" t="s">
        <v>144</v>
      </c>
      <c r="C37" s="1295" t="s">
        <v>429</v>
      </c>
      <c r="D37" s="1297" t="str">
        <f t="shared" si="0"/>
        <v>〇採草放牧地急傾斜</v>
      </c>
      <c r="E37" s="1298">
        <v>1000</v>
      </c>
    </row>
    <row r="38" spans="1:5">
      <c r="A38" s="1295" t="s">
        <v>36</v>
      </c>
      <c r="B38" s="1295" t="s">
        <v>144</v>
      </c>
      <c r="C38" s="1295" t="s">
        <v>462</v>
      </c>
      <c r="D38" s="1297" t="str">
        <f t="shared" si="0"/>
        <v>〇採草放牧地緩傾斜</v>
      </c>
      <c r="E38" s="1298">
        <v>300</v>
      </c>
    </row>
    <row r="39" spans="1:5">
      <c r="A39" s="1295" t="s">
        <v>36</v>
      </c>
      <c r="B39" s="1295" t="s">
        <v>144</v>
      </c>
      <c r="C39" s="1295" t="s">
        <v>430</v>
      </c>
      <c r="D39" s="1297" t="str">
        <f t="shared" si="0"/>
        <v>〇採草放牧地特認基準</v>
      </c>
      <c r="E39" s="1298">
        <v>300</v>
      </c>
    </row>
    <row r="40" spans="1:5">
      <c r="A40" s="1295" t="s">
        <v>36</v>
      </c>
      <c r="B40" s="1295" t="s">
        <v>144</v>
      </c>
      <c r="C40" s="1295" t="s">
        <v>320</v>
      </c>
      <c r="D40" s="1297" t="str">
        <f t="shared" si="0"/>
        <v>〇採草放牧地交付対象外（田採草放牧地混在地）</v>
      </c>
      <c r="E40" s="1298">
        <v>0</v>
      </c>
    </row>
    <row r="41" spans="1:5">
      <c r="A41" s="1295" t="s">
        <v>36</v>
      </c>
      <c r="B41" s="1295" t="s">
        <v>144</v>
      </c>
      <c r="C41" s="1295" t="s">
        <v>236</v>
      </c>
      <c r="D41" s="1297" t="str">
        <f t="shared" si="0"/>
        <v>〇採草放牧地交付対象外（田採草放牧地混在地以外）</v>
      </c>
      <c r="E41" s="1298">
        <v>0</v>
      </c>
    </row>
    <row r="42" spans="1:5">
      <c r="A42" s="1295" t="s">
        <v>36</v>
      </c>
      <c r="B42" s="1295" t="s">
        <v>144</v>
      </c>
      <c r="C42" s="1295" t="s">
        <v>463</v>
      </c>
      <c r="D42" s="1297" t="str">
        <f t="shared" si="0"/>
        <v>〇採草放牧地協定に含めない管理すべき農用地</v>
      </c>
      <c r="E42" s="1298">
        <v>0</v>
      </c>
    </row>
    <row r="43" spans="1:5">
      <c r="A43" s="1295"/>
      <c r="B43" s="1295" t="s">
        <v>407</v>
      </c>
      <c r="C43" s="1295" t="s">
        <v>429</v>
      </c>
      <c r="D43" s="1297" t="str">
        <f t="shared" si="0"/>
        <v>田急傾斜</v>
      </c>
      <c r="E43" s="1298">
        <f t="shared" ref="E43:E48" si="1">E15*0.8</f>
        <v>16800</v>
      </c>
    </row>
    <row r="44" spans="1:5">
      <c r="A44" s="1295"/>
      <c r="B44" s="1295" t="s">
        <v>407</v>
      </c>
      <c r="C44" s="1295" t="s">
        <v>462</v>
      </c>
      <c r="D44" s="1297" t="str">
        <f t="shared" si="0"/>
        <v>田緩傾斜</v>
      </c>
      <c r="E44" s="1298">
        <f t="shared" si="1"/>
        <v>6400</v>
      </c>
    </row>
    <row r="45" spans="1:5">
      <c r="A45" s="1295"/>
      <c r="B45" s="1295" t="s">
        <v>407</v>
      </c>
      <c r="C45" s="1295" t="s">
        <v>204</v>
      </c>
      <c r="D45" s="1297" t="str">
        <f t="shared" si="0"/>
        <v>田小区画・不整形</v>
      </c>
      <c r="E45" s="1298">
        <f t="shared" si="1"/>
        <v>6400</v>
      </c>
    </row>
    <row r="46" spans="1:5">
      <c r="A46" s="1295"/>
      <c r="B46" s="1295" t="s">
        <v>407</v>
      </c>
      <c r="C46" s="1295" t="s">
        <v>332</v>
      </c>
      <c r="D46" s="1297" t="str">
        <f t="shared" si="0"/>
        <v>田高齢化・耕作放棄率</v>
      </c>
      <c r="E46" s="1298">
        <f t="shared" si="1"/>
        <v>6400</v>
      </c>
    </row>
    <row r="47" spans="1:5">
      <c r="A47" s="1295"/>
      <c r="B47" s="1295" t="s">
        <v>407</v>
      </c>
      <c r="C47" s="1295" t="s">
        <v>430</v>
      </c>
      <c r="D47" s="1297" t="str">
        <f t="shared" si="0"/>
        <v>田特認基準</v>
      </c>
      <c r="E47" s="1298">
        <f t="shared" si="1"/>
        <v>6400</v>
      </c>
    </row>
    <row r="48" spans="1:5">
      <c r="A48" s="1295"/>
      <c r="B48" s="1295" t="s">
        <v>407</v>
      </c>
      <c r="C48" s="1295" t="s">
        <v>29</v>
      </c>
      <c r="D48" s="1297" t="str">
        <f t="shared" si="0"/>
        <v>田交付対象外</v>
      </c>
      <c r="E48" s="1298">
        <f t="shared" si="1"/>
        <v>0</v>
      </c>
    </row>
    <row r="49" spans="1:5">
      <c r="A49" s="1295"/>
      <c r="B49" s="1295" t="s">
        <v>407</v>
      </c>
      <c r="C49" s="1295" t="s">
        <v>463</v>
      </c>
      <c r="D49" s="1297" t="str">
        <f t="shared" si="0"/>
        <v>田協定に含めない管理すべき農用地</v>
      </c>
      <c r="E49" s="1298">
        <v>0</v>
      </c>
    </row>
    <row r="50" spans="1:5">
      <c r="A50" s="1295"/>
      <c r="B50" s="1295" t="s">
        <v>67</v>
      </c>
      <c r="C50" s="1295" t="s">
        <v>429</v>
      </c>
      <c r="D50" s="1297" t="str">
        <f t="shared" si="0"/>
        <v>畑急傾斜</v>
      </c>
      <c r="E50" s="1298">
        <f t="shared" ref="E50:E70" si="2">E22*0.8</f>
        <v>9200</v>
      </c>
    </row>
    <row r="51" spans="1:5">
      <c r="A51" s="1295"/>
      <c r="B51" s="1295" t="s">
        <v>67</v>
      </c>
      <c r="C51" s="1295" t="s">
        <v>462</v>
      </c>
      <c r="D51" s="1297" t="str">
        <f t="shared" si="0"/>
        <v>畑緩傾斜</v>
      </c>
      <c r="E51" s="1298">
        <f t="shared" si="2"/>
        <v>2800</v>
      </c>
    </row>
    <row r="52" spans="1:5">
      <c r="A52" s="1295"/>
      <c r="B52" s="1295" t="s">
        <v>67</v>
      </c>
      <c r="C52" s="1295" t="s">
        <v>332</v>
      </c>
      <c r="D52" s="1297" t="str">
        <f t="shared" si="0"/>
        <v>畑高齢化・耕作放棄率</v>
      </c>
      <c r="E52" s="1298">
        <f t="shared" si="2"/>
        <v>2800</v>
      </c>
    </row>
    <row r="53" spans="1:5">
      <c r="A53" s="1295"/>
      <c r="B53" s="1295" t="s">
        <v>67</v>
      </c>
      <c r="C53" s="1295" t="s">
        <v>430</v>
      </c>
      <c r="D53" s="1297" t="str">
        <f t="shared" si="0"/>
        <v>畑特認基準</v>
      </c>
      <c r="E53" s="1298">
        <f t="shared" si="2"/>
        <v>2800</v>
      </c>
    </row>
    <row r="54" spans="1:5">
      <c r="A54" s="1295"/>
      <c r="B54" s="1295" t="s">
        <v>67</v>
      </c>
      <c r="C54" s="1295" t="s">
        <v>348</v>
      </c>
      <c r="D54" s="1297" t="str">
        <f t="shared" si="0"/>
        <v>畑交付対象外（田畑混在地）</v>
      </c>
      <c r="E54" s="1298">
        <f t="shared" si="2"/>
        <v>0</v>
      </c>
    </row>
    <row r="55" spans="1:5">
      <c r="A55" s="1295"/>
      <c r="B55" s="1295" t="s">
        <v>67</v>
      </c>
      <c r="C55" s="1295" t="s">
        <v>795</v>
      </c>
      <c r="D55" s="1297" t="str">
        <f t="shared" si="0"/>
        <v>畑交付対象外（田畑混在地以外）</v>
      </c>
      <c r="E55" s="1298">
        <f t="shared" si="2"/>
        <v>0</v>
      </c>
    </row>
    <row r="56" spans="1:5">
      <c r="A56" s="1295"/>
      <c r="B56" s="1295" t="s">
        <v>67</v>
      </c>
      <c r="C56" s="1295" t="s">
        <v>463</v>
      </c>
      <c r="D56" s="1297" t="str">
        <f t="shared" si="0"/>
        <v>畑協定に含めない管理すべき農用地</v>
      </c>
      <c r="E56" s="1298">
        <f t="shared" si="2"/>
        <v>0</v>
      </c>
    </row>
    <row r="57" spans="1:5">
      <c r="A57" s="1295"/>
      <c r="B57" s="1295" t="s">
        <v>464</v>
      </c>
      <c r="C57" s="1295" t="s">
        <v>429</v>
      </c>
      <c r="D57" s="1297" t="str">
        <f t="shared" si="0"/>
        <v>草地急傾斜</v>
      </c>
      <c r="E57" s="1298">
        <f t="shared" si="2"/>
        <v>8400</v>
      </c>
    </row>
    <row r="58" spans="1:5">
      <c r="A58" s="1295"/>
      <c r="B58" s="1295" t="s">
        <v>464</v>
      </c>
      <c r="C58" s="1295" t="s">
        <v>462</v>
      </c>
      <c r="D58" s="1297" t="str">
        <f t="shared" si="0"/>
        <v>草地緩傾斜</v>
      </c>
      <c r="E58" s="1298">
        <f t="shared" si="2"/>
        <v>2400</v>
      </c>
    </row>
    <row r="59" spans="1:5">
      <c r="A59" s="1295"/>
      <c r="B59" s="1295" t="s">
        <v>464</v>
      </c>
      <c r="C59" s="1295" t="s">
        <v>332</v>
      </c>
      <c r="D59" s="1297" t="str">
        <f t="shared" si="0"/>
        <v>草地高齢化・耕作放棄率</v>
      </c>
      <c r="E59" s="1298">
        <f t="shared" si="2"/>
        <v>2400</v>
      </c>
    </row>
    <row r="60" spans="1:5">
      <c r="A60" s="1295"/>
      <c r="B60" s="1295" t="s">
        <v>464</v>
      </c>
      <c r="C60" s="1295" t="s">
        <v>431</v>
      </c>
      <c r="D60" s="1297" t="str">
        <f t="shared" si="0"/>
        <v>草地草地比率の高い草地</v>
      </c>
      <c r="E60" s="1298">
        <f t="shared" si="2"/>
        <v>1200</v>
      </c>
    </row>
    <row r="61" spans="1:5">
      <c r="A61" s="1295"/>
      <c r="B61" s="1295" t="s">
        <v>464</v>
      </c>
      <c r="C61" s="1295" t="s">
        <v>430</v>
      </c>
      <c r="D61" s="1297" t="str">
        <f t="shared" si="0"/>
        <v>草地特認基準</v>
      </c>
      <c r="E61" s="1298">
        <f t="shared" si="2"/>
        <v>2400</v>
      </c>
    </row>
    <row r="62" spans="1:5">
      <c r="A62" s="1295"/>
      <c r="B62" s="1295" t="s">
        <v>464</v>
      </c>
      <c r="C62" s="1295" t="s">
        <v>748</v>
      </c>
      <c r="D62" s="1297" t="str">
        <f t="shared" si="0"/>
        <v>草地交付対象外（田草地混在地）</v>
      </c>
      <c r="E62" s="1298">
        <f t="shared" si="2"/>
        <v>0</v>
      </c>
    </row>
    <row r="63" spans="1:5">
      <c r="A63" s="1295"/>
      <c r="B63" s="1295" t="s">
        <v>464</v>
      </c>
      <c r="C63" s="1295" t="s">
        <v>796</v>
      </c>
      <c r="D63" s="1297" t="str">
        <f t="shared" si="0"/>
        <v>草地交付対象外（田草地混在地以外）</v>
      </c>
      <c r="E63" s="1298">
        <f t="shared" si="2"/>
        <v>0</v>
      </c>
    </row>
    <row r="64" spans="1:5">
      <c r="A64" s="1295"/>
      <c r="B64" s="1295" t="s">
        <v>464</v>
      </c>
      <c r="C64" s="1295" t="s">
        <v>463</v>
      </c>
      <c r="D64" s="1297" t="str">
        <f t="shared" si="0"/>
        <v>草地協定に含めない管理すべき農用地</v>
      </c>
      <c r="E64" s="1298">
        <f t="shared" si="2"/>
        <v>0</v>
      </c>
    </row>
    <row r="65" spans="1:5">
      <c r="A65" s="1295"/>
      <c r="B65" s="1295" t="s">
        <v>144</v>
      </c>
      <c r="C65" s="1295" t="s">
        <v>429</v>
      </c>
      <c r="D65" s="1297" t="str">
        <f t="shared" si="0"/>
        <v>採草放牧地急傾斜</v>
      </c>
      <c r="E65" s="1298">
        <f t="shared" si="2"/>
        <v>800</v>
      </c>
    </row>
    <row r="66" spans="1:5">
      <c r="A66" s="1295"/>
      <c r="B66" s="1295" t="s">
        <v>144</v>
      </c>
      <c r="C66" s="1295" t="s">
        <v>462</v>
      </c>
      <c r="D66" s="1297" t="str">
        <f t="shared" si="0"/>
        <v>採草放牧地緩傾斜</v>
      </c>
      <c r="E66" s="1298">
        <f t="shared" si="2"/>
        <v>240</v>
      </c>
    </row>
    <row r="67" spans="1:5">
      <c r="A67" s="1295"/>
      <c r="B67" s="1295" t="s">
        <v>144</v>
      </c>
      <c r="C67" s="1295" t="s">
        <v>430</v>
      </c>
      <c r="D67" s="1297" t="str">
        <f t="shared" si="0"/>
        <v>採草放牧地特認基準</v>
      </c>
      <c r="E67" s="1298">
        <f t="shared" si="2"/>
        <v>240</v>
      </c>
    </row>
    <row r="68" spans="1:5">
      <c r="A68" s="1295"/>
      <c r="B68" s="1295" t="s">
        <v>144</v>
      </c>
      <c r="C68" s="1295" t="s">
        <v>320</v>
      </c>
      <c r="D68" s="1297" t="str">
        <f t="shared" si="0"/>
        <v>採草放牧地交付対象外（田採草放牧地混在地）</v>
      </c>
      <c r="E68" s="1298">
        <f t="shared" si="2"/>
        <v>0</v>
      </c>
    </row>
    <row r="69" spans="1:5">
      <c r="A69" s="1295"/>
      <c r="B69" s="1295" t="s">
        <v>144</v>
      </c>
      <c r="C69" s="1295" t="s">
        <v>236</v>
      </c>
      <c r="D69" s="1297" t="str">
        <f t="shared" si="0"/>
        <v>採草放牧地交付対象外（田採草放牧地混在地以外）</v>
      </c>
      <c r="E69" s="1298">
        <f t="shared" si="2"/>
        <v>0</v>
      </c>
    </row>
    <row r="70" spans="1:5">
      <c r="A70" s="1295"/>
      <c r="B70" s="1295" t="s">
        <v>144</v>
      </c>
      <c r="C70" s="1295" t="s">
        <v>463</v>
      </c>
      <c r="D70" s="1297" t="str">
        <f t="shared" si="0"/>
        <v>採草放牧地協定に含めない管理すべき農用地</v>
      </c>
      <c r="E70" s="1298">
        <f t="shared" si="2"/>
        <v>0</v>
      </c>
    </row>
    <row r="74" spans="1:5">
      <c r="A74" t="s">
        <v>453</v>
      </c>
    </row>
    <row r="75" spans="1:5">
      <c r="A75" s="1295" t="s">
        <v>441</v>
      </c>
    </row>
    <row r="76" spans="1:5">
      <c r="A76" s="1295" t="s">
        <v>652</v>
      </c>
    </row>
    <row r="77" spans="1:5">
      <c r="A77" s="1296" t="s">
        <v>179</v>
      </c>
    </row>
    <row r="78" spans="1:5">
      <c r="A78" s="1296" t="s">
        <v>653</v>
      </c>
    </row>
    <row r="79" spans="1:5">
      <c r="A79" s="1295" t="s">
        <v>473</v>
      </c>
    </row>
    <row r="80" spans="1:5">
      <c r="A80" s="1295" t="s">
        <v>529</v>
      </c>
    </row>
    <row r="81" spans="1:1">
      <c r="A81" s="1295"/>
    </row>
    <row r="82" spans="1:1">
      <c r="A82" s="1295"/>
    </row>
  </sheetData>
  <sheetProtection password="CC5D" sheet="1" objects="1" scenarios="1" selectLockedCells="1"/>
  <phoneticPr fontId="7"/>
  <pageMargins left="0.7" right="0.7" top="0.75" bottom="0.75" header="0.3" footer="0.3"/>
  <pageSetup paperSize="9" fitToWidth="1" fitToHeight="1" orientation="portrait" usePrinterDefaults="1"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CCFFCC"/>
  </sheetPr>
  <dimension ref="A1:AD28"/>
  <sheetViews>
    <sheetView showGridLines="0" view="pageBreakPreview" zoomScale="90" zoomScaleNormal="90" zoomScaleSheetLayoutView="90" workbookViewId="0"/>
  </sheetViews>
  <sheetFormatPr defaultColWidth="9" defaultRowHeight="14.4"/>
  <cols>
    <col min="1" max="1" width="5.5" style="101" customWidth="1"/>
    <col min="2" max="2" width="6.375" style="101" customWidth="1"/>
    <col min="3" max="3" width="4.125" style="101" customWidth="1"/>
    <col min="4" max="4" width="43.75" style="101" customWidth="1"/>
    <col min="5" max="5" width="26.375" style="101" customWidth="1"/>
    <col min="6" max="6" width="5.5" style="101" customWidth="1"/>
    <col min="7" max="11" width="4.25" style="101" customWidth="1"/>
    <col min="12" max="17" width="2.625" style="101" customWidth="1"/>
    <col min="18" max="16384" width="9" style="101"/>
  </cols>
  <sheetData>
    <row r="1" spans="1:30" ht="27.75" customHeight="1">
      <c r="A1" s="104" t="s">
        <v>756</v>
      </c>
      <c r="Q1" s="129"/>
      <c r="R1" s="129"/>
      <c r="AD1" s="101" t="s">
        <v>36</v>
      </c>
    </row>
    <row r="2" spans="1:30" ht="27.75" customHeight="1">
      <c r="A2" s="105"/>
      <c r="E2" s="124"/>
      <c r="Q2" s="129"/>
      <c r="R2" s="129"/>
    </row>
    <row r="3" spans="1:30" ht="27.75" customHeight="1">
      <c r="A3" s="105"/>
      <c r="E3" s="125" t="s">
        <v>846</v>
      </c>
      <c r="Q3" s="129"/>
      <c r="R3" s="129"/>
    </row>
    <row r="4" spans="1:30" s="102" customFormat="1" ht="25.5" customHeight="1">
      <c r="A4" s="106" t="s">
        <v>771</v>
      </c>
      <c r="B4" s="106"/>
      <c r="C4" s="120" t="s">
        <v>155</v>
      </c>
      <c r="D4" s="122"/>
      <c r="E4" s="114"/>
      <c r="F4" s="101"/>
      <c r="G4" s="101"/>
    </row>
    <row r="5" spans="1:30" ht="24" customHeight="1">
      <c r="A5" s="107"/>
      <c r="B5" s="107"/>
      <c r="C5" s="107"/>
      <c r="D5" s="107"/>
      <c r="E5" s="126" t="str">
        <f>はじめに!D5&amp;""</f>
        <v>●●集落協定</v>
      </c>
    </row>
    <row r="6" spans="1:30" ht="24" customHeight="1">
      <c r="A6" s="107"/>
      <c r="B6" s="107"/>
      <c r="C6" s="107"/>
      <c r="D6" s="107"/>
      <c r="E6" s="127" t="str">
        <f>はじめに!D6&amp;""</f>
        <v>●●　●●</v>
      </c>
    </row>
    <row r="7" spans="1:30" ht="26.25" customHeight="1">
      <c r="A7" s="107"/>
      <c r="B7" s="107"/>
      <c r="C7" s="107"/>
      <c r="D7" s="107"/>
      <c r="E7" s="114"/>
    </row>
    <row r="8" spans="1:30" s="102" customFormat="1" ht="25.5" customHeight="1">
      <c r="A8" s="108" t="s">
        <v>426</v>
      </c>
      <c r="B8" s="108"/>
      <c r="C8" s="108"/>
      <c r="D8" s="108"/>
      <c r="E8" s="108"/>
      <c r="F8" s="108"/>
      <c r="G8" s="101"/>
    </row>
    <row r="9" spans="1:30" s="102" customFormat="1" ht="25.5" customHeight="1">
      <c r="A9" s="109"/>
      <c r="B9" s="114"/>
      <c r="C9" s="114"/>
      <c r="D9" s="114"/>
      <c r="E9" s="114"/>
      <c r="F9" s="101"/>
      <c r="G9" s="101"/>
    </row>
    <row r="10" spans="1:30" s="103" customFormat="1" ht="45.75" customHeight="1">
      <c r="A10" s="110" t="s">
        <v>757</v>
      </c>
      <c r="B10" s="110"/>
      <c r="C10" s="110"/>
      <c r="D10" s="110"/>
      <c r="E10" s="110"/>
      <c r="F10" s="110"/>
    </row>
    <row r="11" spans="1:30" s="103" customFormat="1" ht="18" customHeight="1"/>
    <row r="12" spans="1:30" s="102" customFormat="1" ht="25.5" customHeight="1">
      <c r="A12" s="111"/>
      <c r="B12" s="111"/>
      <c r="C12" s="111"/>
      <c r="D12" s="111"/>
      <c r="E12" s="111"/>
      <c r="F12" s="111"/>
      <c r="G12" s="101"/>
      <c r="H12" s="101"/>
      <c r="I12" s="101"/>
      <c r="J12" s="101"/>
    </row>
    <row r="13" spans="1:30" s="103" customFormat="1" ht="24.75" customHeight="1">
      <c r="A13" s="103" t="s">
        <v>758</v>
      </c>
    </row>
    <row r="14" spans="1:30" s="102" customFormat="1" ht="24.75" customHeight="1">
      <c r="A14" s="112"/>
      <c r="B14" s="112"/>
      <c r="C14" s="112"/>
      <c r="D14" s="112"/>
      <c r="E14" s="112"/>
      <c r="F14" s="112"/>
      <c r="G14" s="128"/>
      <c r="H14" s="128"/>
      <c r="I14" s="128"/>
      <c r="J14" s="128"/>
    </row>
    <row r="15" spans="1:30" s="103" customFormat="1" ht="24.75" customHeight="1">
      <c r="A15" s="103" t="s">
        <v>759</v>
      </c>
    </row>
    <row r="16" spans="1:30" ht="24.75" customHeight="1">
      <c r="B16" s="115" t="s">
        <v>18</v>
      </c>
      <c r="C16" s="105" t="s">
        <v>761</v>
      </c>
      <c r="D16" s="123"/>
      <c r="E16" s="123"/>
    </row>
    <row r="17" spans="1:6" ht="24.75" customHeight="1">
      <c r="B17" s="116" t="s">
        <v>69</v>
      </c>
      <c r="C17" s="121" t="s">
        <v>762</v>
      </c>
      <c r="D17" s="121"/>
      <c r="E17" s="121"/>
    </row>
    <row r="18" spans="1:6" ht="24.75" customHeight="1">
      <c r="B18" s="115" t="s">
        <v>18</v>
      </c>
      <c r="C18" s="121" t="s">
        <v>569</v>
      </c>
      <c r="D18" s="121"/>
      <c r="E18" s="121"/>
    </row>
    <row r="19" spans="1:6" ht="24.75" customHeight="1">
      <c r="A19" s="105"/>
      <c r="B19" s="105"/>
      <c r="C19" s="105"/>
      <c r="D19" s="105"/>
      <c r="E19" s="105"/>
      <c r="F19" s="105"/>
    </row>
    <row r="20" spans="1:6" s="103" customFormat="1" ht="24.75" customHeight="1">
      <c r="A20" s="103" t="s">
        <v>576</v>
      </c>
    </row>
    <row r="21" spans="1:6" s="103" customFormat="1" ht="24.75" customHeight="1">
      <c r="B21" s="115" t="s">
        <v>18</v>
      </c>
      <c r="C21" s="119" t="s">
        <v>198</v>
      </c>
      <c r="D21" s="119"/>
      <c r="E21" s="119"/>
    </row>
    <row r="22" spans="1:6" s="103" customFormat="1" ht="24.75" customHeight="1">
      <c r="B22" s="117"/>
      <c r="C22" s="119"/>
      <c r="D22" s="119"/>
      <c r="E22" s="119"/>
    </row>
    <row r="23" spans="1:6" s="103" customFormat="1" ht="72" customHeight="1">
      <c r="B23" s="118" t="s">
        <v>48</v>
      </c>
      <c r="C23" s="118"/>
      <c r="D23" s="118"/>
      <c r="E23" s="118"/>
      <c r="F23" s="110"/>
    </row>
    <row r="24" spans="1:6" s="103" customFormat="1" ht="9.75" customHeight="1">
      <c r="B24" s="119"/>
      <c r="C24" s="119"/>
      <c r="D24" s="119"/>
    </row>
    <row r="25" spans="1:6" ht="25.5" customHeight="1">
      <c r="B25" s="115" t="s">
        <v>18</v>
      </c>
      <c r="C25" s="101" t="s">
        <v>365</v>
      </c>
    </row>
    <row r="26" spans="1:6" ht="25.5" customHeight="1">
      <c r="B26" s="117"/>
    </row>
    <row r="27" spans="1:6" ht="25.5" customHeight="1">
      <c r="A27" s="101" t="s">
        <v>763</v>
      </c>
    </row>
    <row r="28" spans="1:6" ht="25.5" customHeight="1">
      <c r="A28" s="113" t="s">
        <v>148</v>
      </c>
    </row>
    <row r="29" spans="1:6" ht="25.5" customHeight="1"/>
  </sheetData>
  <sheetProtection password="CC5D" sheet="1" objects="1" scenarios="1" selectLockedCells="1"/>
  <mergeCells count="10">
    <mergeCell ref="A4:B4"/>
    <mergeCell ref="A8:F8"/>
    <mergeCell ref="A10:F10"/>
    <mergeCell ref="A12:F12"/>
    <mergeCell ref="A14:F14"/>
    <mergeCell ref="C17:E17"/>
    <mergeCell ref="C18:E18"/>
    <mergeCell ref="A19:F19"/>
    <mergeCell ref="C21:E21"/>
    <mergeCell ref="B23:E23"/>
  </mergeCells>
  <phoneticPr fontId="7"/>
  <dataValidations count="2">
    <dataValidation type="list" allowBlank="1" showDropDown="0" showInputMessage="1" showErrorMessage="1" sqref="B22 B24 B26">
      <formula1>A.■か□</formula1>
    </dataValidation>
    <dataValidation type="list" allowBlank="1" showDropDown="0" showInputMessage="1" showErrorMessage="1" prompt="該当する場合「☑」を選択" sqref="B16:B18 B21 B25">
      <formula1>"□,☑"</formula1>
    </dataValidation>
  </dataValidations>
  <printOptions horizontalCentered="1"/>
  <pageMargins left="0.59055118110236227" right="0.59055118110236227" top="0.59055118110236227" bottom="0.39370078740157483" header="0.51181102362204722" footer="0.51181102362204722"/>
  <pageSetup paperSize="9" fitToWidth="0" fitToHeight="0" orientation="portrait" usePrinterDefaults="1" r:id="rId1"/>
  <headerFooter alignWithMargins="0"/>
  <colBreaks count="1" manualBreakCount="1">
    <brk id="17" max="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CCFFCC"/>
  </sheetPr>
  <dimension ref="A1:H51"/>
  <sheetViews>
    <sheetView showGridLines="0" view="pageBreakPreview" zoomScaleSheetLayoutView="100" workbookViewId="0"/>
  </sheetViews>
  <sheetFormatPr defaultColWidth="9" defaultRowHeight="18" customHeight="1"/>
  <cols>
    <col min="1" max="4" width="2.625" style="103" customWidth="1"/>
    <col min="5" max="5" width="5" style="103" customWidth="1"/>
    <col min="6" max="6" width="38.875" style="103" customWidth="1"/>
    <col min="7" max="7" width="23.625" style="103" customWidth="1"/>
    <col min="8" max="8" width="4.625" style="103" customWidth="1"/>
    <col min="9" max="9" width="3.5" style="103" customWidth="1"/>
    <col min="10" max="10" width="9" style="103"/>
    <col min="11" max="11" width="5.75" style="103" customWidth="1"/>
    <col min="12" max="16384" width="9" style="103"/>
  </cols>
  <sheetData>
    <row r="1" spans="1:8" ht="18" customHeight="1">
      <c r="A1" s="105"/>
    </row>
    <row r="3" spans="1:8" ht="18" customHeight="1">
      <c r="A3" s="117" t="s">
        <v>600</v>
      </c>
      <c r="B3" s="117"/>
      <c r="C3" s="117"/>
      <c r="D3" s="117"/>
      <c r="E3" s="117"/>
      <c r="F3" s="117"/>
      <c r="G3" s="117"/>
      <c r="H3" s="117"/>
    </row>
    <row r="5" spans="1:8" ht="24.95" customHeight="1">
      <c r="G5" s="157" t="str">
        <f>参４_申請!E3</f>
        <v>令和●年●月●日</v>
      </c>
      <c r="H5" s="157"/>
    </row>
    <row r="6" spans="1:8" ht="24.95" customHeight="1">
      <c r="G6" s="158" t="str">
        <f>はじめに!D5&amp;""</f>
        <v>●●集落協定</v>
      </c>
      <c r="H6" s="158"/>
    </row>
    <row r="7" spans="1:8" ht="9.75" customHeight="1"/>
    <row r="8" spans="1:8" ht="18" customHeight="1">
      <c r="A8" s="131" t="s">
        <v>764</v>
      </c>
      <c r="B8" s="131"/>
    </row>
    <row r="9" spans="1:8" ht="15.2" customHeight="1">
      <c r="A9" s="131"/>
      <c r="B9" s="131"/>
    </row>
    <row r="10" spans="1:8" ht="18" customHeight="1">
      <c r="A10" s="103" t="s">
        <v>351</v>
      </c>
    </row>
    <row r="11" spans="1:8" ht="30.6" customHeight="1">
      <c r="B11" s="134" t="s">
        <v>836</v>
      </c>
      <c r="C11" s="134"/>
      <c r="D11" s="134"/>
      <c r="E11" s="134"/>
      <c r="F11" s="134"/>
      <c r="G11" s="134"/>
      <c r="H11" s="134"/>
    </row>
    <row r="12" spans="1:8" ht="15.2" customHeight="1">
      <c r="B12" s="135"/>
      <c r="C12" s="135"/>
      <c r="D12" s="135"/>
      <c r="E12" s="135"/>
      <c r="F12" s="135"/>
      <c r="G12" s="135"/>
      <c r="H12" s="135"/>
    </row>
    <row r="13" spans="1:8" ht="18" customHeight="1">
      <c r="A13" s="103" t="s">
        <v>110</v>
      </c>
    </row>
    <row r="14" spans="1:8" ht="30.6" customHeight="1">
      <c r="B14" s="134" t="s">
        <v>265</v>
      </c>
      <c r="C14" s="134"/>
      <c r="D14" s="134"/>
      <c r="E14" s="134"/>
      <c r="F14" s="134"/>
      <c r="G14" s="134"/>
      <c r="H14" s="134"/>
    </row>
    <row r="15" spans="1:8" ht="15.2" customHeight="1">
      <c r="B15" s="136"/>
      <c r="C15" s="138"/>
      <c r="D15" s="136"/>
      <c r="E15" s="136"/>
      <c r="F15" s="136"/>
      <c r="G15" s="136"/>
      <c r="H15" s="136"/>
    </row>
    <row r="16" spans="1:8" ht="18" customHeight="1">
      <c r="A16" s="131" t="s">
        <v>693</v>
      </c>
      <c r="B16" s="131"/>
    </row>
    <row r="17" spans="1:8" ht="18" customHeight="1">
      <c r="A17" s="103" t="s">
        <v>359</v>
      </c>
    </row>
    <row r="18" spans="1:8" ht="18" customHeight="1">
      <c r="A18" s="103" t="s">
        <v>765</v>
      </c>
    </row>
    <row r="19" spans="1:8" ht="18" customHeight="1">
      <c r="C19" s="139" t="s">
        <v>308</v>
      </c>
      <c r="D19" s="148"/>
      <c r="E19" s="148"/>
      <c r="F19" s="148"/>
      <c r="G19" s="148"/>
      <c r="H19" s="159"/>
    </row>
    <row r="20" spans="1:8" ht="36" customHeight="1">
      <c r="C20" s="140"/>
      <c r="D20" s="149"/>
      <c r="E20" s="154"/>
      <c r="F20" s="156" t="s">
        <v>271</v>
      </c>
      <c r="G20" s="156"/>
      <c r="H20" s="156"/>
    </row>
    <row r="21" spans="1:8" ht="40.5" customHeight="1">
      <c r="C21" s="141"/>
      <c r="D21" s="150"/>
      <c r="E21" s="154"/>
      <c r="F21" s="156"/>
      <c r="G21" s="156"/>
      <c r="H21" s="156"/>
    </row>
    <row r="22" spans="1:8" ht="18" customHeight="1">
      <c r="C22" s="141"/>
      <c r="D22" s="150"/>
      <c r="E22" s="154"/>
      <c r="F22" s="156" t="s">
        <v>766</v>
      </c>
      <c r="G22" s="156"/>
      <c r="H22" s="156"/>
    </row>
    <row r="23" spans="1:8" ht="27.75" customHeight="1">
      <c r="C23" s="142"/>
      <c r="D23" s="151"/>
      <c r="E23" s="154"/>
      <c r="F23" s="156"/>
      <c r="G23" s="156"/>
      <c r="H23" s="156"/>
    </row>
    <row r="24" spans="1:8" s="130" customFormat="1" ht="24.95" customHeight="1">
      <c r="A24" s="130"/>
      <c r="B24" s="130"/>
      <c r="C24" s="143" t="s">
        <v>36</v>
      </c>
      <c r="D24" s="152"/>
      <c r="E24" s="155" t="s">
        <v>696</v>
      </c>
      <c r="F24" s="155"/>
      <c r="G24" s="155"/>
      <c r="H24" s="155"/>
    </row>
    <row r="25" spans="1:8" s="130" customFormat="1" ht="24.95" customHeight="1">
      <c r="A25" s="130"/>
      <c r="B25" s="130"/>
      <c r="C25" s="144"/>
      <c r="D25" s="153"/>
      <c r="E25" s="155" t="s">
        <v>767</v>
      </c>
      <c r="F25" s="155"/>
      <c r="G25" s="155"/>
      <c r="H25" s="155"/>
    </row>
    <row r="26" spans="1:8" s="130" customFormat="1" ht="24.95" customHeight="1">
      <c r="A26" s="130"/>
      <c r="B26" s="130"/>
      <c r="C26" s="144"/>
      <c r="D26" s="153"/>
      <c r="E26" s="155" t="s">
        <v>669</v>
      </c>
      <c r="F26" s="155"/>
      <c r="G26" s="155"/>
      <c r="H26" s="155"/>
    </row>
    <row r="27" spans="1:8" ht="15.2" customHeight="1">
      <c r="C27" s="117"/>
      <c r="D27" s="117"/>
    </row>
    <row r="28" spans="1:8" ht="18" customHeight="1">
      <c r="A28" s="103" t="s">
        <v>768</v>
      </c>
    </row>
    <row r="29" spans="1:8" ht="18" customHeight="1">
      <c r="C29" s="134" t="s">
        <v>579</v>
      </c>
      <c r="D29" s="134"/>
      <c r="E29" s="134"/>
      <c r="F29" s="134"/>
      <c r="G29" s="134"/>
      <c r="H29" s="134"/>
    </row>
    <row r="30" spans="1:8" ht="18" customHeight="1">
      <c r="C30" s="134"/>
      <c r="D30" s="134"/>
      <c r="E30" s="134"/>
      <c r="F30" s="134"/>
      <c r="G30" s="134"/>
      <c r="H30" s="134"/>
    </row>
    <row r="31" spans="1:8" ht="18" customHeight="1">
      <c r="C31" s="145"/>
      <c r="D31" s="145"/>
      <c r="E31" s="145"/>
      <c r="F31" s="145"/>
      <c r="G31" s="145"/>
      <c r="H31" s="145"/>
    </row>
    <row r="32" spans="1:8" ht="18" customHeight="1">
      <c r="A32" s="103" t="s">
        <v>769</v>
      </c>
    </row>
    <row r="33" spans="1:8" ht="18" customHeight="1">
      <c r="A33" s="103" t="s">
        <v>671</v>
      </c>
    </row>
    <row r="34" spans="1:8" ht="18" customHeight="1">
      <c r="A34" s="103" t="s">
        <v>717</v>
      </c>
    </row>
    <row r="35" spans="1:8" ht="45.6" customHeight="1">
      <c r="C35" s="146" t="s">
        <v>837</v>
      </c>
      <c r="D35" s="146"/>
      <c r="E35" s="147"/>
      <c r="F35" s="147"/>
      <c r="G35" s="147"/>
      <c r="H35" s="147"/>
    </row>
    <row r="36" spans="1:8" ht="45.6" customHeight="1">
      <c r="C36" s="147"/>
      <c r="D36" s="147"/>
      <c r="E36" s="147"/>
      <c r="F36" s="147"/>
      <c r="G36" s="147"/>
      <c r="H36" s="147"/>
    </row>
    <row r="38" spans="1:8" ht="18" customHeight="1">
      <c r="A38" s="103" t="s">
        <v>409</v>
      </c>
    </row>
    <row r="39" spans="1:8" ht="22.9" customHeight="1">
      <c r="C39" s="134" t="s">
        <v>65</v>
      </c>
      <c r="D39" s="134"/>
      <c r="E39" s="134"/>
      <c r="F39" s="134"/>
      <c r="G39" s="134"/>
      <c r="H39" s="134"/>
    </row>
    <row r="40" spans="1:8" ht="22.9" customHeight="1">
      <c r="C40" s="134"/>
      <c r="D40" s="134"/>
      <c r="E40" s="134"/>
      <c r="F40" s="134"/>
      <c r="G40" s="134"/>
      <c r="H40" s="134"/>
    </row>
    <row r="41" spans="1:8" ht="22.9" customHeight="1">
      <c r="C41" s="134"/>
      <c r="D41" s="134"/>
      <c r="E41" s="134"/>
      <c r="F41" s="134"/>
      <c r="G41" s="134"/>
      <c r="H41" s="134"/>
    </row>
    <row r="42" spans="1:8" ht="22.9" customHeight="1">
      <c r="C42" s="134"/>
      <c r="D42" s="134"/>
      <c r="E42" s="134"/>
      <c r="F42" s="134"/>
      <c r="G42" s="134"/>
      <c r="H42" s="134"/>
    </row>
    <row r="43" spans="1:8" ht="50.25" customHeight="1">
      <c r="C43" s="134"/>
      <c r="D43" s="134"/>
      <c r="E43" s="134"/>
      <c r="F43" s="134"/>
      <c r="G43" s="134"/>
      <c r="H43" s="134"/>
    </row>
    <row r="44" spans="1:8" ht="15.2" customHeight="1">
      <c r="C44" s="110"/>
      <c r="D44" s="110"/>
      <c r="E44" s="110"/>
      <c r="F44" s="110"/>
      <c r="G44" s="110"/>
      <c r="H44" s="110"/>
    </row>
    <row r="45" spans="1:8" ht="18" customHeight="1">
      <c r="A45" s="131" t="s">
        <v>330</v>
      </c>
      <c r="B45" s="131"/>
    </row>
    <row r="46" spans="1:8" ht="93" customHeight="1">
      <c r="C46" s="134" t="s">
        <v>828</v>
      </c>
      <c r="D46" s="134"/>
      <c r="E46" s="134"/>
      <c r="F46" s="134"/>
      <c r="G46" s="134"/>
      <c r="H46" s="134"/>
    </row>
    <row r="47" spans="1:8" ht="16.149999999999999" customHeight="1"/>
    <row r="48" spans="1:8" ht="18" customHeight="1">
      <c r="A48" s="131" t="s">
        <v>770</v>
      </c>
      <c r="B48" s="131"/>
    </row>
    <row r="49" spans="1:8" ht="87.6" customHeight="1">
      <c r="C49" s="134" t="s">
        <v>838</v>
      </c>
      <c r="D49" s="134"/>
      <c r="E49" s="134"/>
      <c r="F49" s="134"/>
      <c r="G49" s="134"/>
      <c r="H49" s="134"/>
    </row>
    <row r="50" spans="1:8" ht="18.600000000000001" customHeight="1">
      <c r="A50" s="132" t="s">
        <v>58</v>
      </c>
      <c r="B50" s="133"/>
      <c r="C50" s="133"/>
      <c r="D50" s="133"/>
      <c r="E50" s="133"/>
      <c r="F50" s="133"/>
      <c r="G50" s="133"/>
      <c r="H50" s="133"/>
    </row>
    <row r="51" spans="1:8" ht="51.6" customHeight="1">
      <c r="A51" s="133" t="s">
        <v>540</v>
      </c>
      <c r="B51" s="137"/>
      <c r="C51" s="137"/>
      <c r="D51" s="137"/>
      <c r="E51" s="137"/>
      <c r="F51" s="137"/>
      <c r="G51" s="137"/>
      <c r="H51" s="137"/>
    </row>
  </sheetData>
  <sheetProtection password="CC5D" sheet="1" objects="1" scenarios="1" selectLockedCells="1"/>
  <mergeCells count="23">
    <mergeCell ref="A3:H3"/>
    <mergeCell ref="G5:H5"/>
    <mergeCell ref="G6:H6"/>
    <mergeCell ref="B11:H11"/>
    <mergeCell ref="B14:H14"/>
    <mergeCell ref="C19:H19"/>
    <mergeCell ref="C24:D24"/>
    <mergeCell ref="E24:H24"/>
    <mergeCell ref="C25:D25"/>
    <mergeCell ref="E25:H25"/>
    <mergeCell ref="C26:D26"/>
    <mergeCell ref="E26:H26"/>
    <mergeCell ref="C46:H46"/>
    <mergeCell ref="C49:H49"/>
    <mergeCell ref="A51:H51"/>
    <mergeCell ref="C20:D23"/>
    <mergeCell ref="E20:E21"/>
    <mergeCell ref="F20:H21"/>
    <mergeCell ref="E22:E23"/>
    <mergeCell ref="F22:H23"/>
    <mergeCell ref="C29:H30"/>
    <mergeCell ref="C35:H36"/>
    <mergeCell ref="C39:H43"/>
  </mergeCells>
  <phoneticPr fontId="7"/>
  <dataValidations count="1">
    <dataValidation type="list" allowBlank="1" showDropDown="0" showInputMessage="1" showErrorMessage="1" prompt="実施するものに「○」を記載" sqref="C24:D26 C20:E23">
      <formula1>"　,〇,"</formula1>
    </dataValidation>
  </dataValidations>
  <printOptions horizontalCentered="1"/>
  <pageMargins left="0.59055118110236227" right="0.39370078740157483" top="0.59055118110236227" bottom="0.19685039370078741" header="0.31496062992125984" footer="0.31496062992125984"/>
  <pageSetup paperSize="9" scale="87" fitToWidth="1" fitToHeight="1" orientation="portrait" usePrinterDefaults="1" r:id="rId1"/>
  <rowBreaks count="1" manualBreakCount="1">
    <brk id="43"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5">
    <tabColor rgb="FFCCFFCC"/>
  </sheetPr>
  <dimension ref="A1:AN106"/>
  <sheetViews>
    <sheetView showGridLines="0" view="pageBreakPreview" zoomScaleNormal="64" zoomScaleSheetLayoutView="100" workbookViewId="0"/>
  </sheetViews>
  <sheetFormatPr defaultColWidth="4.125" defaultRowHeight="18" customHeight="1"/>
  <cols>
    <col min="1" max="1" width="1.875" style="1" customWidth="1"/>
    <col min="2" max="2" width="4.625" style="1" customWidth="1"/>
    <col min="3" max="3" width="7.625" style="1" customWidth="1"/>
    <col min="4" max="4" width="4.875" style="1" customWidth="1"/>
    <col min="5" max="5" width="2.875" style="1" customWidth="1"/>
    <col min="6" max="7" width="5" style="1" customWidth="1"/>
    <col min="8" max="8" width="2.875" style="1" customWidth="1"/>
    <col min="9" max="10" width="5" style="1" customWidth="1"/>
    <col min="11" max="11" width="7.375" style="1" customWidth="1"/>
    <col min="12" max="12" width="5" style="1" customWidth="1"/>
    <col min="13" max="13" width="2.875" style="1" customWidth="1"/>
    <col min="14" max="15" width="5" style="1" customWidth="1"/>
    <col min="16" max="16" width="2.875" style="1" customWidth="1"/>
    <col min="17" max="17" width="5" style="1" customWidth="1"/>
    <col min="18" max="18" width="7.375" style="1" customWidth="1"/>
    <col min="19" max="19" width="12.25" style="1" customWidth="1"/>
    <col min="20" max="20" width="2.625" style="1" customWidth="1"/>
    <col min="21" max="21" width="5.875" style="1" customWidth="1"/>
    <col min="22" max="127" width="4.625" style="1" customWidth="1"/>
    <col min="128" max="260" width="8.625" style="1" customWidth="1"/>
    <col min="261" max="16384" width="4.125" style="1"/>
  </cols>
  <sheetData>
    <row r="1" spans="1:21" ht="18" customHeight="1">
      <c r="A1" s="165"/>
      <c r="B1" s="165"/>
      <c r="C1" s="165"/>
      <c r="D1" s="165"/>
      <c r="E1" s="165"/>
      <c r="F1" s="165"/>
      <c r="G1" s="165"/>
      <c r="H1" s="165"/>
      <c r="I1" s="165"/>
      <c r="J1" s="165"/>
      <c r="K1" s="165"/>
      <c r="L1" s="165"/>
      <c r="M1" s="165"/>
      <c r="N1" s="165"/>
      <c r="O1" s="165"/>
      <c r="P1" s="165"/>
      <c r="Q1" s="165"/>
      <c r="R1" s="165"/>
      <c r="S1" s="165"/>
      <c r="T1" s="165"/>
    </row>
    <row r="2" spans="1:21" s="160" customFormat="1" ht="24" customHeight="1">
      <c r="A2" s="105"/>
      <c r="B2" s="167"/>
      <c r="C2" s="167"/>
      <c r="D2" s="202"/>
      <c r="E2" s="202"/>
      <c r="F2" s="167"/>
      <c r="G2" s="167"/>
      <c r="H2" s="167"/>
      <c r="I2" s="167"/>
      <c r="J2" s="167"/>
      <c r="K2" s="167"/>
      <c r="L2" s="167"/>
      <c r="M2" s="167"/>
      <c r="N2" s="167"/>
      <c r="O2" s="167"/>
      <c r="P2" s="167"/>
      <c r="Q2" s="167"/>
      <c r="R2" s="355" t="s">
        <v>774</v>
      </c>
      <c r="S2" s="370"/>
      <c r="T2" s="167"/>
    </row>
    <row r="3" spans="1:21" s="160" customFormat="1" ht="42.75" customHeight="1">
      <c r="A3" s="166"/>
      <c r="B3" s="167"/>
      <c r="C3" s="167"/>
      <c r="D3" s="202"/>
      <c r="E3" s="202"/>
      <c r="F3" s="263"/>
      <c r="G3" s="167"/>
      <c r="H3" s="167"/>
      <c r="I3" s="167"/>
      <c r="J3" s="167"/>
      <c r="K3" s="167"/>
      <c r="L3" s="167"/>
      <c r="M3" s="167"/>
      <c r="N3" s="167"/>
      <c r="O3" s="167"/>
      <c r="P3" s="167"/>
      <c r="Q3" s="167"/>
      <c r="R3" s="167"/>
      <c r="S3" s="167"/>
      <c r="T3" s="167"/>
    </row>
    <row r="4" spans="1:21" s="160" customFormat="1" ht="76.5" customHeight="1">
      <c r="A4" s="167"/>
      <c r="B4" s="174" t="s">
        <v>772</v>
      </c>
      <c r="C4" s="200"/>
      <c r="D4" s="200"/>
      <c r="E4" s="200"/>
      <c r="F4" s="200"/>
      <c r="G4" s="200"/>
      <c r="H4" s="200"/>
      <c r="I4" s="200"/>
      <c r="J4" s="200"/>
      <c r="K4" s="200"/>
      <c r="L4" s="200"/>
      <c r="M4" s="200"/>
      <c r="N4" s="200"/>
      <c r="O4" s="200"/>
      <c r="P4" s="200"/>
      <c r="Q4" s="200"/>
      <c r="R4" s="200"/>
      <c r="S4" s="200"/>
      <c r="T4" s="167"/>
    </row>
    <row r="5" spans="1:21" s="160" customFormat="1" ht="21.75" customHeight="1">
      <c r="A5" s="167"/>
      <c r="B5" s="114"/>
      <c r="C5" s="114"/>
      <c r="D5" s="114"/>
      <c r="E5" s="114"/>
      <c r="F5" s="114"/>
      <c r="G5" s="109"/>
      <c r="H5" s="109"/>
      <c r="I5" s="109"/>
      <c r="J5" s="109"/>
      <c r="K5" s="109"/>
      <c r="L5" s="109"/>
      <c r="M5" s="109"/>
      <c r="N5" s="109"/>
      <c r="O5" s="109"/>
      <c r="P5" s="109"/>
      <c r="Q5" s="109"/>
      <c r="R5" s="109"/>
      <c r="S5" s="109"/>
      <c r="T5" s="167"/>
    </row>
    <row r="6" spans="1:21" s="160" customFormat="1" ht="21.75" customHeight="1">
      <c r="A6" s="167"/>
      <c r="B6" s="167"/>
      <c r="C6" s="167"/>
      <c r="D6" s="222" t="s">
        <v>258</v>
      </c>
      <c r="E6" s="222"/>
      <c r="F6" s="222"/>
      <c r="G6" s="286"/>
      <c r="H6" s="286"/>
      <c r="I6" s="286"/>
      <c r="J6" s="286"/>
      <c r="K6" s="286"/>
      <c r="L6" s="286"/>
      <c r="M6" s="286"/>
      <c r="N6" s="286"/>
      <c r="O6" s="286"/>
      <c r="P6" s="286"/>
      <c r="Q6" s="344"/>
      <c r="R6" s="167"/>
      <c r="S6" s="167"/>
      <c r="T6" s="167"/>
    </row>
    <row r="7" spans="1:21" s="160" customFormat="1" ht="30.75" customHeight="1">
      <c r="A7" s="167"/>
      <c r="B7" s="167"/>
      <c r="C7" s="167"/>
      <c r="D7" s="223" t="s">
        <v>73</v>
      </c>
      <c r="E7" s="223"/>
      <c r="F7" s="223"/>
      <c r="G7" s="287" t="str">
        <f>はじめに!D5&amp;""</f>
        <v>●●集落協定</v>
      </c>
      <c r="H7" s="287"/>
      <c r="I7" s="287"/>
      <c r="J7" s="287"/>
      <c r="K7" s="287"/>
      <c r="L7" s="287"/>
      <c r="M7" s="287"/>
      <c r="N7" s="287"/>
      <c r="O7" s="287"/>
      <c r="P7" s="287"/>
      <c r="Q7" s="345"/>
      <c r="R7" s="167"/>
      <c r="S7" s="167"/>
      <c r="T7" s="167"/>
      <c r="U7" s="163"/>
    </row>
    <row r="8" spans="1:21" s="160" customFormat="1" ht="3" customHeight="1">
      <c r="A8" s="167"/>
      <c r="B8" s="167"/>
      <c r="C8" s="167"/>
      <c r="D8" s="224"/>
      <c r="E8" s="224"/>
      <c r="F8" s="224"/>
      <c r="G8" s="229"/>
      <c r="H8" s="229"/>
      <c r="I8" s="297"/>
      <c r="J8" s="297"/>
      <c r="K8" s="297"/>
      <c r="L8" s="297"/>
      <c r="M8" s="297"/>
      <c r="N8" s="297"/>
      <c r="O8" s="297"/>
      <c r="P8" s="297"/>
      <c r="Q8" s="297"/>
      <c r="R8" s="167"/>
      <c r="S8" s="167"/>
      <c r="T8" s="167"/>
    </row>
    <row r="9" spans="1:21" s="160" customFormat="1" ht="19.5" customHeight="1">
      <c r="A9" s="167"/>
      <c r="B9" s="167"/>
      <c r="C9" s="167"/>
      <c r="D9" s="222" t="s">
        <v>258</v>
      </c>
      <c r="E9" s="222"/>
      <c r="F9" s="222"/>
      <c r="G9" s="286"/>
      <c r="H9" s="286"/>
      <c r="I9" s="286"/>
      <c r="J9" s="286"/>
      <c r="K9" s="286"/>
      <c r="L9" s="286"/>
      <c r="M9" s="286"/>
      <c r="N9" s="286"/>
      <c r="O9" s="286"/>
      <c r="P9" s="286"/>
      <c r="Q9" s="344"/>
      <c r="R9" s="167"/>
      <c r="S9" s="167"/>
      <c r="T9" s="167"/>
    </row>
    <row r="10" spans="1:21" s="160" customFormat="1" ht="30.75" customHeight="1">
      <c r="A10" s="167"/>
      <c r="B10" s="167"/>
      <c r="C10" s="167"/>
      <c r="D10" s="223" t="s">
        <v>88</v>
      </c>
      <c r="E10" s="223"/>
      <c r="F10" s="223"/>
      <c r="G10" s="287" t="str">
        <f>はじめに!D6&amp;""</f>
        <v>●●　●●</v>
      </c>
      <c r="H10" s="287"/>
      <c r="I10" s="287"/>
      <c r="J10" s="287"/>
      <c r="K10" s="287"/>
      <c r="L10" s="287"/>
      <c r="M10" s="287"/>
      <c r="N10" s="287"/>
      <c r="O10" s="327"/>
      <c r="P10" s="327"/>
      <c r="Q10" s="346"/>
      <c r="R10" s="167"/>
      <c r="S10" s="167"/>
      <c r="T10" s="167"/>
      <c r="U10" s="163"/>
    </row>
    <row r="11" spans="1:21" s="160" customFormat="1" ht="3" customHeight="1">
      <c r="A11" s="167"/>
      <c r="B11" s="167"/>
      <c r="C11" s="167"/>
      <c r="D11" s="224"/>
      <c r="E11" s="224"/>
      <c r="F11" s="224"/>
      <c r="G11" s="288"/>
      <c r="H11" s="264"/>
      <c r="I11" s="167"/>
      <c r="J11" s="288"/>
      <c r="K11" s="288"/>
      <c r="L11" s="288"/>
      <c r="M11" s="288"/>
      <c r="N11" s="288"/>
      <c r="O11" s="288"/>
      <c r="P11" s="288"/>
      <c r="Q11" s="288"/>
      <c r="R11" s="167"/>
      <c r="S11" s="167"/>
      <c r="T11" s="167"/>
    </row>
    <row r="12" spans="1:21" s="160" customFormat="1" ht="21.75" customHeight="1">
      <c r="A12" s="167"/>
      <c r="B12" s="167"/>
      <c r="C12" s="167"/>
      <c r="D12" s="222" t="s">
        <v>258</v>
      </c>
      <c r="E12" s="222"/>
      <c r="F12" s="222"/>
      <c r="G12" s="286"/>
      <c r="H12" s="286"/>
      <c r="I12" s="286"/>
      <c r="J12" s="286"/>
      <c r="K12" s="286"/>
      <c r="L12" s="286"/>
      <c r="M12" s="286"/>
      <c r="N12" s="286"/>
      <c r="O12" s="286"/>
      <c r="P12" s="286"/>
      <c r="Q12" s="344"/>
      <c r="R12" s="167"/>
      <c r="S12" s="167"/>
      <c r="T12" s="167"/>
    </row>
    <row r="13" spans="1:21" s="160" customFormat="1" ht="30.75" customHeight="1">
      <c r="A13" s="167"/>
      <c r="B13" s="167"/>
      <c r="C13" s="167"/>
      <c r="D13" s="223" t="s">
        <v>43</v>
      </c>
      <c r="E13" s="223"/>
      <c r="F13" s="223"/>
      <c r="G13" s="287" t="str">
        <f>はじめに!D7&amp;""</f>
        <v>●●町●●地区（●●）</v>
      </c>
      <c r="H13" s="287"/>
      <c r="I13" s="287"/>
      <c r="J13" s="287"/>
      <c r="K13" s="287"/>
      <c r="L13" s="287"/>
      <c r="M13" s="287"/>
      <c r="N13" s="287"/>
      <c r="O13" s="287"/>
      <c r="P13" s="287"/>
      <c r="Q13" s="345"/>
      <c r="R13" s="167"/>
      <c r="S13" s="167"/>
      <c r="T13" s="167"/>
    </row>
    <row r="14" spans="1:21" s="160" customFormat="1" ht="20.25" customHeight="1">
      <c r="A14" s="167"/>
      <c r="B14" s="167"/>
      <c r="C14" s="167"/>
      <c r="D14" s="167"/>
      <c r="E14" s="167"/>
      <c r="F14" s="201"/>
      <c r="G14" s="167"/>
      <c r="H14" s="167"/>
      <c r="I14" s="167"/>
      <c r="J14" s="167"/>
      <c r="K14" s="167"/>
      <c r="L14" s="167"/>
      <c r="M14" s="167"/>
      <c r="N14" s="167"/>
      <c r="O14" s="167"/>
      <c r="P14" s="167"/>
      <c r="Q14" s="167"/>
      <c r="R14" s="167"/>
      <c r="S14" s="167"/>
      <c r="T14" s="167"/>
    </row>
    <row r="15" spans="1:21" s="160" customFormat="1" ht="21.75" customHeight="1">
      <c r="A15" s="167"/>
      <c r="B15" s="167"/>
      <c r="C15" s="201"/>
      <c r="D15" s="201"/>
      <c r="E15" s="201"/>
      <c r="F15" s="201"/>
      <c r="G15" s="167"/>
      <c r="H15" s="167"/>
      <c r="I15" s="167"/>
      <c r="J15" s="167"/>
      <c r="K15" s="167"/>
      <c r="L15" s="167"/>
      <c r="M15" s="167"/>
      <c r="N15" s="167"/>
      <c r="O15" s="167"/>
      <c r="P15" s="167"/>
      <c r="Q15" s="167"/>
      <c r="R15" s="167"/>
      <c r="S15" s="167"/>
      <c r="T15" s="167"/>
    </row>
    <row r="16" spans="1:21" s="160" customFormat="1" ht="21.75" customHeight="1">
      <c r="A16" s="167"/>
      <c r="B16" s="167"/>
      <c r="C16" s="167"/>
      <c r="D16" s="225" t="s">
        <v>104</v>
      </c>
      <c r="E16" s="247" t="s">
        <v>126</v>
      </c>
      <c r="F16" s="247"/>
      <c r="G16" s="247"/>
      <c r="H16" s="247"/>
      <c r="I16" s="247"/>
      <c r="J16" s="247"/>
      <c r="K16" s="247"/>
      <c r="L16" s="247"/>
      <c r="M16" s="247"/>
      <c r="N16" s="247"/>
      <c r="O16" s="247"/>
      <c r="P16" s="247"/>
      <c r="Q16" s="247"/>
      <c r="R16" s="247"/>
      <c r="S16" s="229"/>
      <c r="T16" s="167"/>
    </row>
    <row r="17" spans="1:40" s="160" customFormat="1" ht="16.5" customHeight="1">
      <c r="A17" s="167"/>
      <c r="B17" s="175"/>
      <c r="C17" s="202"/>
      <c r="D17" s="226"/>
      <c r="E17" s="226"/>
      <c r="F17" s="226"/>
      <c r="G17" s="109"/>
      <c r="H17" s="109"/>
      <c r="I17" s="109"/>
      <c r="J17" s="109"/>
      <c r="K17" s="109"/>
      <c r="L17" s="109"/>
      <c r="M17" s="109"/>
      <c r="N17" s="109"/>
      <c r="O17" s="109"/>
      <c r="P17" s="109"/>
      <c r="Q17" s="109"/>
      <c r="R17" s="109"/>
      <c r="S17" s="109"/>
      <c r="T17" s="167"/>
    </row>
    <row r="18" spans="1:40" s="160" customFormat="1" ht="21.75" customHeight="1">
      <c r="A18" s="167"/>
      <c r="B18" s="167"/>
      <c r="C18" s="167"/>
      <c r="D18" s="109" t="s">
        <v>46</v>
      </c>
      <c r="E18" s="109"/>
      <c r="F18" s="264"/>
      <c r="G18" s="226"/>
      <c r="H18" s="226"/>
      <c r="I18" s="226"/>
      <c r="J18" s="109"/>
      <c r="K18" s="109"/>
      <c r="L18" s="109"/>
      <c r="M18" s="109"/>
      <c r="N18" s="109"/>
      <c r="O18" s="109"/>
      <c r="P18" s="109"/>
      <c r="Q18" s="109"/>
      <c r="R18" s="109"/>
      <c r="S18" s="109"/>
      <c r="T18" s="167"/>
    </row>
    <row r="19" spans="1:40" s="160" customFormat="1" ht="21.75" customHeight="1">
      <c r="A19" s="167"/>
      <c r="B19" s="167"/>
      <c r="C19" s="167"/>
      <c r="D19" s="227" t="str">
        <f>参４_申請!B16</f>
        <v>□</v>
      </c>
      <c r="E19" s="248" t="s">
        <v>15</v>
      </c>
      <c r="F19" s="265"/>
      <c r="G19" s="265"/>
      <c r="H19" s="265"/>
      <c r="I19" s="265"/>
      <c r="J19" s="265"/>
      <c r="K19" s="265"/>
      <c r="L19" s="265"/>
      <c r="M19" s="265"/>
      <c r="N19" s="265"/>
      <c r="O19" s="265"/>
      <c r="P19" s="265"/>
      <c r="Q19" s="347"/>
      <c r="R19" s="356" t="s">
        <v>156</v>
      </c>
      <c r="S19" s="167"/>
      <c r="T19" s="167"/>
    </row>
    <row r="20" spans="1:40" s="160" customFormat="1" ht="21.75" customHeight="1">
      <c r="A20" s="167"/>
      <c r="B20" s="167"/>
      <c r="C20" s="167"/>
      <c r="D20" s="227" t="str">
        <f>参４_申請!B17</f>
        <v>☑</v>
      </c>
      <c r="E20" s="248" t="s">
        <v>24</v>
      </c>
      <c r="F20" s="265"/>
      <c r="G20" s="265"/>
      <c r="H20" s="265"/>
      <c r="I20" s="265"/>
      <c r="J20" s="265"/>
      <c r="K20" s="265"/>
      <c r="L20" s="265"/>
      <c r="M20" s="265"/>
      <c r="N20" s="265"/>
      <c r="O20" s="265"/>
      <c r="P20" s="265"/>
      <c r="Q20" s="347"/>
      <c r="R20" s="357" t="s">
        <v>471</v>
      </c>
      <c r="S20" s="167"/>
      <c r="T20" s="167"/>
    </row>
    <row r="21" spans="1:40" s="160" customFormat="1" ht="21.75" customHeight="1">
      <c r="A21" s="167"/>
      <c r="B21" s="167"/>
      <c r="C21" s="167"/>
      <c r="D21" s="227" t="str">
        <f>参４_申請!B18</f>
        <v>□</v>
      </c>
      <c r="E21" s="248" t="s">
        <v>136</v>
      </c>
      <c r="F21" s="265"/>
      <c r="G21" s="265"/>
      <c r="H21" s="265"/>
      <c r="I21" s="265"/>
      <c r="J21" s="265"/>
      <c r="K21" s="265"/>
      <c r="L21" s="265"/>
      <c r="M21" s="265"/>
      <c r="N21" s="265"/>
      <c r="O21" s="265"/>
      <c r="P21" s="265"/>
      <c r="Q21" s="347"/>
      <c r="R21" s="356" t="s">
        <v>51</v>
      </c>
      <c r="S21" s="167"/>
      <c r="T21" s="167"/>
    </row>
    <row r="22" spans="1:40" s="160" customFormat="1" ht="21.75" customHeight="1">
      <c r="A22" s="167"/>
      <c r="B22" s="167"/>
      <c r="C22" s="167"/>
      <c r="D22" s="154" t="s">
        <v>18</v>
      </c>
      <c r="E22" s="249" t="s">
        <v>130</v>
      </c>
      <c r="F22" s="266"/>
      <c r="G22" s="266"/>
      <c r="H22" s="266"/>
      <c r="I22" s="266"/>
      <c r="J22" s="266"/>
      <c r="K22" s="266"/>
      <c r="L22" s="266"/>
      <c r="M22" s="266"/>
      <c r="N22" s="266"/>
      <c r="O22" s="266"/>
      <c r="P22" s="266"/>
      <c r="Q22" s="348"/>
      <c r="R22" s="356" t="s">
        <v>51</v>
      </c>
      <c r="S22" s="167"/>
      <c r="T22" s="167"/>
    </row>
    <row r="23" spans="1:40" s="160" customFormat="1" ht="28.5" customHeight="1">
      <c r="A23" s="167"/>
      <c r="B23" s="167"/>
      <c r="C23" s="167"/>
      <c r="D23" s="175" t="s">
        <v>52</v>
      </c>
      <c r="E23" s="175"/>
      <c r="F23" s="229"/>
      <c r="G23" s="229"/>
      <c r="H23" s="229"/>
      <c r="I23" s="229"/>
      <c r="J23" s="298"/>
      <c r="K23" s="109"/>
      <c r="L23" s="109"/>
      <c r="M23" s="109"/>
      <c r="N23" s="109"/>
      <c r="O23" s="109"/>
      <c r="P23" s="109"/>
      <c r="Q23" s="109"/>
      <c r="R23" s="109"/>
      <c r="S23" s="109"/>
      <c r="T23" s="167"/>
    </row>
    <row r="24" spans="1:40" s="160" customFormat="1" ht="48.75" customHeight="1">
      <c r="C24" s="203"/>
      <c r="D24" s="228"/>
      <c r="E24" s="228"/>
      <c r="F24" s="267"/>
      <c r="G24" s="267"/>
      <c r="H24" s="267"/>
      <c r="I24" s="267"/>
      <c r="J24" s="267"/>
      <c r="K24" s="305"/>
      <c r="L24" s="305"/>
      <c r="M24" s="305"/>
      <c r="N24" s="305"/>
      <c r="O24" s="305"/>
      <c r="P24" s="305"/>
      <c r="Q24" s="305"/>
      <c r="R24" s="305"/>
      <c r="S24" s="305"/>
    </row>
    <row r="25" spans="1:40" s="160" customFormat="1" ht="14.25" customHeight="1">
      <c r="A25" s="167"/>
      <c r="B25" s="167"/>
      <c r="C25" s="167" t="s">
        <v>58</v>
      </c>
      <c r="D25" s="175"/>
      <c r="E25" s="175"/>
      <c r="F25" s="175"/>
      <c r="G25" s="175"/>
      <c r="H25" s="175"/>
      <c r="I25" s="175"/>
      <c r="J25" s="167"/>
      <c r="K25" s="167"/>
      <c r="L25" s="167"/>
      <c r="M25" s="167"/>
      <c r="N25" s="167"/>
      <c r="O25" s="167"/>
      <c r="P25" s="167"/>
      <c r="Q25" s="167"/>
      <c r="R25" s="167"/>
      <c r="S25" s="167"/>
    </row>
    <row r="26" spans="1:40" s="160" customFormat="1" ht="45.75" customHeight="1">
      <c r="A26" s="136"/>
      <c r="B26" s="136"/>
      <c r="C26" s="136" t="s">
        <v>128</v>
      </c>
      <c r="D26" s="136"/>
      <c r="E26" s="136"/>
      <c r="F26" s="136"/>
      <c r="G26" s="136"/>
      <c r="H26" s="136"/>
      <c r="I26" s="136"/>
      <c r="J26" s="136"/>
      <c r="K26" s="136"/>
      <c r="L26" s="136"/>
      <c r="M26" s="136"/>
      <c r="N26" s="136"/>
      <c r="O26" s="136"/>
      <c r="P26" s="136"/>
      <c r="Q26" s="136"/>
      <c r="R26" s="136"/>
      <c r="S26" s="136"/>
    </row>
    <row r="27" spans="1:40" ht="19.5" customHeight="1">
      <c r="A27" s="168" t="s">
        <v>32</v>
      </c>
      <c r="B27" s="176"/>
      <c r="C27" s="176"/>
      <c r="D27" s="176"/>
      <c r="E27" s="176"/>
      <c r="F27" s="176"/>
      <c r="G27" s="176"/>
      <c r="H27" s="176"/>
      <c r="I27" s="176"/>
      <c r="J27" s="176"/>
      <c r="K27" s="176"/>
      <c r="L27" s="101"/>
      <c r="M27" s="101"/>
      <c r="N27" s="101"/>
      <c r="O27" s="101"/>
      <c r="P27" s="101"/>
      <c r="Q27" s="101"/>
      <c r="R27" s="101"/>
      <c r="S27" s="101"/>
    </row>
    <row r="28" spans="1:40" ht="28.5" customHeight="1">
      <c r="A28" s="168"/>
      <c r="B28" s="177" t="s">
        <v>3</v>
      </c>
      <c r="C28" s="177"/>
      <c r="D28" s="177"/>
      <c r="E28" s="177"/>
      <c r="F28" s="177"/>
      <c r="G28" s="177"/>
      <c r="H28" s="177"/>
      <c r="I28" s="177"/>
      <c r="J28" s="177"/>
      <c r="K28" s="177"/>
      <c r="L28" s="177"/>
      <c r="M28" s="177"/>
      <c r="N28" s="177"/>
      <c r="O28" s="177"/>
      <c r="P28" s="177"/>
      <c r="Q28" s="177"/>
      <c r="R28" s="177"/>
      <c r="S28" s="177"/>
      <c r="T28" s="379"/>
      <c r="U28" s="379"/>
      <c r="V28" s="379"/>
      <c r="W28" s="379"/>
      <c r="X28" s="379"/>
      <c r="Y28" s="379"/>
      <c r="Z28" s="379"/>
      <c r="AA28" s="379"/>
      <c r="AB28" s="379"/>
      <c r="AC28" s="379"/>
      <c r="AD28" s="379"/>
      <c r="AE28" s="379"/>
      <c r="AF28" s="379"/>
      <c r="AG28" s="379"/>
      <c r="AH28" s="379"/>
      <c r="AI28" s="379"/>
      <c r="AJ28" s="379"/>
      <c r="AK28" s="379"/>
      <c r="AL28" s="379"/>
      <c r="AM28" s="379"/>
      <c r="AN28" s="379"/>
    </row>
    <row r="29" spans="1:40" ht="20.25" customHeight="1">
      <c r="A29" s="168"/>
      <c r="B29" s="105" t="s">
        <v>138</v>
      </c>
      <c r="C29" s="105"/>
      <c r="D29" s="229"/>
      <c r="E29" s="229"/>
      <c r="F29" s="229"/>
      <c r="G29" s="289"/>
      <c r="H29" s="289"/>
      <c r="I29" s="289"/>
      <c r="J29" s="299"/>
      <c r="K29" s="299"/>
      <c r="L29" s="101"/>
      <c r="M29" s="101"/>
      <c r="N29" s="101"/>
      <c r="O29" s="101"/>
      <c r="P29" s="101"/>
      <c r="Q29" s="101"/>
      <c r="R29" s="358"/>
      <c r="S29" s="101"/>
    </row>
    <row r="30" spans="1:40" ht="38.25" customHeight="1">
      <c r="A30" s="169"/>
      <c r="B30" s="178"/>
      <c r="C30" s="204"/>
      <c r="D30" s="230" t="s">
        <v>563</v>
      </c>
      <c r="E30" s="250"/>
      <c r="F30" s="268"/>
      <c r="G30" s="290" t="s">
        <v>2</v>
      </c>
      <c r="H30" s="250"/>
      <c r="I30" s="268"/>
      <c r="J30" s="300" t="s">
        <v>60</v>
      </c>
      <c r="K30" s="306"/>
      <c r="L30" s="290" t="s">
        <v>709</v>
      </c>
      <c r="M30" s="250"/>
      <c r="N30" s="268"/>
      <c r="O30" s="328" t="s">
        <v>709</v>
      </c>
      <c r="P30" s="339"/>
      <c r="Q30" s="349"/>
      <c r="R30" s="101"/>
      <c r="S30" s="101"/>
    </row>
    <row r="31" spans="1:40" ht="9" customHeight="1">
      <c r="A31" s="169"/>
      <c r="B31" s="179" t="s">
        <v>34</v>
      </c>
      <c r="C31" s="205"/>
      <c r="D31" s="231"/>
      <c r="E31" s="251"/>
      <c r="F31" s="269"/>
      <c r="G31" s="231"/>
      <c r="H31" s="251"/>
      <c r="I31" s="269"/>
      <c r="J31" s="301"/>
      <c r="K31" s="307"/>
      <c r="L31" s="231"/>
      <c r="M31" s="251"/>
      <c r="N31" s="269"/>
      <c r="O31" s="231"/>
      <c r="P31" s="253"/>
      <c r="Q31" s="271"/>
      <c r="R31" s="359"/>
      <c r="S31" s="101"/>
    </row>
    <row r="32" spans="1:40" ht="22.5" customHeight="1">
      <c r="A32" s="169"/>
      <c r="B32" s="180"/>
      <c r="C32" s="206"/>
      <c r="D32" s="232" t="s">
        <v>142</v>
      </c>
      <c r="E32" s="252"/>
      <c r="F32" s="270" t="s">
        <v>151</v>
      </c>
      <c r="G32" s="232" t="s">
        <v>142</v>
      </c>
      <c r="H32" s="252"/>
      <c r="I32" s="270" t="s">
        <v>151</v>
      </c>
      <c r="J32" s="302"/>
      <c r="K32" s="308"/>
      <c r="L32" s="232" t="s">
        <v>142</v>
      </c>
      <c r="M32" s="252"/>
      <c r="N32" s="270" t="s">
        <v>151</v>
      </c>
      <c r="O32" s="232" t="s">
        <v>142</v>
      </c>
      <c r="P32" s="252"/>
      <c r="Q32" s="270" t="s">
        <v>151</v>
      </c>
      <c r="R32" s="359"/>
      <c r="S32" s="101"/>
    </row>
    <row r="33" spans="1:23" ht="6.75" customHeight="1">
      <c r="A33" s="169"/>
      <c r="B33" s="179" t="s">
        <v>13</v>
      </c>
      <c r="C33" s="205"/>
      <c r="D33" s="233"/>
      <c r="E33" s="253"/>
      <c r="F33" s="271"/>
      <c r="G33" s="233"/>
      <c r="H33" s="253"/>
      <c r="I33" s="271"/>
      <c r="J33" s="301"/>
      <c r="K33" s="307"/>
      <c r="L33" s="233"/>
      <c r="M33" s="253"/>
      <c r="N33" s="271"/>
      <c r="O33" s="233"/>
      <c r="P33" s="253"/>
      <c r="Q33" s="271"/>
      <c r="R33" s="359"/>
      <c r="S33" s="101"/>
    </row>
    <row r="34" spans="1:23" ht="22.5" customHeight="1">
      <c r="A34" s="169"/>
      <c r="B34" s="180"/>
      <c r="C34" s="206"/>
      <c r="D34" s="232" t="s">
        <v>142</v>
      </c>
      <c r="E34" s="252"/>
      <c r="F34" s="270" t="s">
        <v>151</v>
      </c>
      <c r="G34" s="232" t="s">
        <v>142</v>
      </c>
      <c r="H34" s="252"/>
      <c r="I34" s="270" t="s">
        <v>151</v>
      </c>
      <c r="J34" s="302"/>
      <c r="K34" s="308"/>
      <c r="L34" s="232" t="s">
        <v>142</v>
      </c>
      <c r="M34" s="252"/>
      <c r="N34" s="270" t="s">
        <v>151</v>
      </c>
      <c r="O34" s="232" t="s">
        <v>142</v>
      </c>
      <c r="P34" s="252"/>
      <c r="Q34" s="270" t="s">
        <v>151</v>
      </c>
      <c r="R34" s="359"/>
      <c r="S34" s="101"/>
    </row>
    <row r="35" spans="1:23" ht="6.75" customHeight="1">
      <c r="A35" s="169"/>
      <c r="B35" s="179" t="s">
        <v>97</v>
      </c>
      <c r="C35" s="205"/>
      <c r="D35" s="233"/>
      <c r="E35" s="253"/>
      <c r="F35" s="271"/>
      <c r="G35" s="233"/>
      <c r="H35" s="253"/>
      <c r="I35" s="271"/>
      <c r="J35" s="301"/>
      <c r="K35" s="307"/>
      <c r="L35" s="233"/>
      <c r="M35" s="253"/>
      <c r="N35" s="271"/>
      <c r="O35" s="233"/>
      <c r="P35" s="253"/>
      <c r="Q35" s="271"/>
      <c r="R35" s="359"/>
      <c r="S35" s="101"/>
    </row>
    <row r="36" spans="1:23" ht="22.5" customHeight="1">
      <c r="A36" s="169"/>
      <c r="B36" s="180"/>
      <c r="C36" s="206"/>
      <c r="D36" s="232" t="s">
        <v>142</v>
      </c>
      <c r="E36" s="252"/>
      <c r="F36" s="270" t="s">
        <v>151</v>
      </c>
      <c r="G36" s="232" t="s">
        <v>142</v>
      </c>
      <c r="H36" s="252"/>
      <c r="I36" s="270" t="s">
        <v>151</v>
      </c>
      <c r="J36" s="302"/>
      <c r="K36" s="308"/>
      <c r="L36" s="232" t="s">
        <v>142</v>
      </c>
      <c r="M36" s="252"/>
      <c r="N36" s="270" t="s">
        <v>151</v>
      </c>
      <c r="O36" s="232" t="s">
        <v>142</v>
      </c>
      <c r="P36" s="252"/>
      <c r="Q36" s="270" t="s">
        <v>151</v>
      </c>
      <c r="R36" s="359"/>
      <c r="S36" s="101"/>
    </row>
    <row r="37" spans="1:23" ht="9" customHeight="1">
      <c r="A37" s="169"/>
      <c r="B37" s="179" t="s">
        <v>31</v>
      </c>
      <c r="C37" s="205"/>
      <c r="D37" s="234"/>
      <c r="E37" s="254"/>
      <c r="F37" s="272"/>
      <c r="G37" s="234"/>
      <c r="H37" s="254"/>
      <c r="I37" s="272"/>
      <c r="J37" s="303"/>
      <c r="K37" s="309"/>
      <c r="L37" s="233"/>
      <c r="M37" s="253"/>
      <c r="N37" s="271"/>
      <c r="O37" s="233"/>
      <c r="P37" s="253"/>
      <c r="Q37" s="271"/>
      <c r="R37" s="359"/>
      <c r="S37" s="101"/>
    </row>
    <row r="38" spans="1:23" ht="22.5" customHeight="1">
      <c r="A38" s="169"/>
      <c r="B38" s="180"/>
      <c r="C38" s="206"/>
      <c r="D38" s="235" t="s">
        <v>142</v>
      </c>
      <c r="E38" s="255">
        <v>7</v>
      </c>
      <c r="F38" s="273" t="s">
        <v>151</v>
      </c>
      <c r="G38" s="235" t="s">
        <v>142</v>
      </c>
      <c r="H38" s="255">
        <v>11</v>
      </c>
      <c r="I38" s="273" t="s">
        <v>151</v>
      </c>
      <c r="J38" s="304">
        <f>H38-E38+1</f>
        <v>5</v>
      </c>
      <c r="K38" s="310"/>
      <c r="L38" s="232" t="s">
        <v>142</v>
      </c>
      <c r="M38" s="317"/>
      <c r="N38" s="270" t="s">
        <v>151</v>
      </c>
      <c r="O38" s="232" t="s">
        <v>142</v>
      </c>
      <c r="P38" s="317"/>
      <c r="Q38" s="270" t="s">
        <v>151</v>
      </c>
      <c r="R38" s="359"/>
      <c r="S38" s="101"/>
    </row>
    <row r="39" spans="1:23" ht="9" customHeight="1">
      <c r="A39" s="169"/>
      <c r="B39" s="179" t="s">
        <v>42</v>
      </c>
      <c r="C39" s="205"/>
      <c r="D39" s="233"/>
      <c r="E39" s="253"/>
      <c r="F39" s="271"/>
      <c r="G39" s="233"/>
      <c r="H39" s="253"/>
      <c r="I39" s="271"/>
      <c r="J39" s="301"/>
      <c r="K39" s="307"/>
      <c r="L39" s="233"/>
      <c r="M39" s="253"/>
      <c r="N39" s="271"/>
      <c r="O39" s="233"/>
      <c r="P39" s="253"/>
      <c r="Q39" s="271"/>
      <c r="R39" s="359"/>
      <c r="S39" s="101"/>
    </row>
    <row r="40" spans="1:23" ht="22.5" customHeight="1">
      <c r="A40" s="169"/>
      <c r="B40" s="180"/>
      <c r="C40" s="206"/>
      <c r="D40" s="232" t="s">
        <v>142</v>
      </c>
      <c r="E40" s="252"/>
      <c r="F40" s="270" t="s">
        <v>151</v>
      </c>
      <c r="G40" s="232" t="s">
        <v>142</v>
      </c>
      <c r="H40" s="252"/>
      <c r="I40" s="270" t="s">
        <v>151</v>
      </c>
      <c r="J40" s="302"/>
      <c r="K40" s="308"/>
      <c r="L40" s="232" t="s">
        <v>142</v>
      </c>
      <c r="M40" s="252"/>
      <c r="N40" s="270" t="s">
        <v>151</v>
      </c>
      <c r="O40" s="232" t="s">
        <v>142</v>
      </c>
      <c r="P40" s="252"/>
      <c r="Q40" s="270" t="s">
        <v>151</v>
      </c>
      <c r="R40" s="359"/>
      <c r="S40" s="101"/>
    </row>
    <row r="41" spans="1:23" s="161" customFormat="1" ht="36.75" customHeight="1">
      <c r="A41" s="168"/>
      <c r="B41" s="122" t="s">
        <v>140</v>
      </c>
      <c r="C41" s="191"/>
      <c r="D41" s="191"/>
      <c r="E41" s="191"/>
      <c r="F41" s="191"/>
      <c r="G41" s="191"/>
      <c r="H41" s="191"/>
      <c r="I41" s="191"/>
      <c r="J41" s="191"/>
      <c r="K41" s="191"/>
      <c r="L41" s="191"/>
      <c r="M41" s="191"/>
      <c r="N41" s="191"/>
      <c r="O41" s="191"/>
      <c r="P41" s="191"/>
      <c r="Q41" s="191"/>
      <c r="R41" s="360"/>
      <c r="S41" s="360"/>
      <c r="V41" s="382"/>
    </row>
    <row r="42" spans="1:23" ht="21" customHeight="1">
      <c r="A42" s="170"/>
      <c r="B42" s="181" t="s">
        <v>124</v>
      </c>
      <c r="C42" s="207"/>
      <c r="D42" s="236"/>
      <c r="E42" s="256"/>
      <c r="F42" s="274"/>
      <c r="G42" s="274"/>
      <c r="H42" s="256"/>
      <c r="I42" s="274"/>
      <c r="J42" s="274"/>
      <c r="K42" s="274"/>
      <c r="L42" s="274"/>
      <c r="M42" s="318"/>
      <c r="N42" s="318"/>
      <c r="O42" s="329" t="s">
        <v>40</v>
      </c>
      <c r="P42" s="340"/>
      <c r="Q42" s="350"/>
      <c r="R42" s="361" t="s">
        <v>574</v>
      </c>
      <c r="S42" s="371" t="s">
        <v>1</v>
      </c>
    </row>
    <row r="43" spans="1:23" ht="21" customHeight="1">
      <c r="A43" s="170"/>
      <c r="B43" s="182"/>
      <c r="C43" s="208"/>
      <c r="D43" s="237" t="s">
        <v>7</v>
      </c>
      <c r="E43" s="257"/>
      <c r="F43" s="275"/>
      <c r="G43" s="237" t="s">
        <v>30</v>
      </c>
      <c r="H43" s="257"/>
      <c r="I43" s="275"/>
      <c r="J43" s="237" t="s">
        <v>27</v>
      </c>
      <c r="K43" s="275"/>
      <c r="L43" s="237" t="s">
        <v>14</v>
      </c>
      <c r="M43" s="257"/>
      <c r="N43" s="275"/>
      <c r="O43" s="330"/>
      <c r="P43" s="330"/>
      <c r="Q43" s="351"/>
      <c r="R43" s="362"/>
      <c r="S43" s="372"/>
    </row>
    <row r="44" spans="1:23" ht="9" customHeight="1">
      <c r="A44" s="170"/>
      <c r="B44" s="183"/>
      <c r="C44" s="209" t="s">
        <v>295</v>
      </c>
      <c r="D44" s="238"/>
      <c r="E44" s="258"/>
      <c r="F44" s="276"/>
      <c r="G44" s="238"/>
      <c r="H44" s="258"/>
      <c r="I44" s="276"/>
      <c r="J44" s="238"/>
      <c r="K44" s="276"/>
      <c r="L44" s="311"/>
      <c r="M44" s="319"/>
      <c r="N44" s="323"/>
      <c r="O44" s="331"/>
      <c r="P44" s="341"/>
      <c r="Q44" s="352"/>
      <c r="R44" s="363"/>
      <c r="S44" s="373"/>
    </row>
    <row r="45" spans="1:23" ht="22.5" customHeight="1">
      <c r="A45" s="170"/>
      <c r="B45" s="183"/>
      <c r="C45" s="210"/>
      <c r="D45" s="239">
        <v>0</v>
      </c>
      <c r="E45" s="239"/>
      <c r="F45" s="277"/>
      <c r="G45" s="239">
        <v>0</v>
      </c>
      <c r="H45" s="239"/>
      <c r="I45" s="277"/>
      <c r="J45" s="239">
        <v>0</v>
      </c>
      <c r="K45" s="277"/>
      <c r="L45" s="312"/>
      <c r="M45" s="320"/>
      <c r="N45" s="324"/>
      <c r="O45" s="332">
        <f>SUM(D45,G45,J45)</f>
        <v>0</v>
      </c>
      <c r="P45" s="342"/>
      <c r="Q45" s="353"/>
      <c r="R45" s="364">
        <v>0</v>
      </c>
      <c r="S45" s="374">
        <v>0</v>
      </c>
    </row>
    <row r="46" spans="1:23" ht="9" customHeight="1">
      <c r="A46" s="170"/>
      <c r="B46" s="183"/>
      <c r="C46" s="211" t="s">
        <v>68</v>
      </c>
      <c r="D46" s="240"/>
      <c r="E46" s="259"/>
      <c r="F46" s="278"/>
      <c r="G46" s="240"/>
      <c r="H46" s="259"/>
      <c r="I46" s="278"/>
      <c r="J46" s="240"/>
      <c r="K46" s="278"/>
      <c r="L46" s="240"/>
      <c r="M46" s="259"/>
      <c r="N46" s="278"/>
      <c r="O46" s="240">
        <f>SUM(D46:N46)</f>
        <v>0</v>
      </c>
      <c r="P46" s="259"/>
      <c r="Q46" s="278"/>
      <c r="R46" s="365"/>
      <c r="S46" s="375"/>
    </row>
    <row r="47" spans="1:23" ht="22.5" customHeight="1">
      <c r="A47" s="170"/>
      <c r="B47" s="183"/>
      <c r="C47" s="212"/>
      <c r="D47" s="241">
        <f>'別紙１④'!$E$63/100</f>
        <v>0</v>
      </c>
      <c r="E47" s="241"/>
      <c r="F47" s="279"/>
      <c r="G47" s="241">
        <f>'別紙１④'!$J$63/100</f>
        <v>0</v>
      </c>
      <c r="H47" s="241"/>
      <c r="I47" s="279"/>
      <c r="J47" s="241">
        <f>'別紙１④'!$O$63/100</f>
        <v>0</v>
      </c>
      <c r="K47" s="279"/>
      <c r="L47" s="241">
        <f>'別紙１④'!$T$63/100</f>
        <v>0</v>
      </c>
      <c r="M47" s="241"/>
      <c r="N47" s="241"/>
      <c r="O47" s="333">
        <f>'別紙１④'!$C$63/100</f>
        <v>0</v>
      </c>
      <c r="P47" s="343"/>
      <c r="Q47" s="354"/>
      <c r="R47" s="366">
        <f>SUMIFS('別紙２①'!$F$18:$F$200,'別紙２①'!$P$18:$P$200,"荒廃農地")/100</f>
        <v>0</v>
      </c>
      <c r="S47" s="376">
        <f>'別紙１④'!$I$63+'別紙１④'!$N$63+'別紙１④'!$S$63+'別紙１④'!$X$63+'別紙１④'!$T$71+'別紙１④'!$S$80+'別紙１④'!$S$88+'別紙１④'!$P$110+'別紙１④'!$P$119</f>
        <v>0</v>
      </c>
      <c r="W47" s="383"/>
    </row>
    <row r="48" spans="1:23" s="1" customFormat="1" ht="73.150000000000006" customHeight="1">
      <c r="A48" s="170"/>
      <c r="B48" s="183"/>
      <c r="C48" s="213"/>
      <c r="D48" s="242" t="s">
        <v>64</v>
      </c>
      <c r="E48" s="260" t="str">
        <f>IF('別紙１④'!E56&gt;0,'別紙１④'!F56,"")&amp;CHAR(10)&amp;IF('別紙１④'!E57&gt;0,'別紙１④'!F57,"")&amp;CHAR(10)&amp;IF('別紙１④'!E58&gt;0,'別紙１④'!F58,"")&amp;CHAR(10)&amp;IF('別紙１④'!E59&gt;0,'別紙１④'!F59,"")&amp;CHAR(10)&amp;IF('別紙１④'!E60&gt;0,'別紙１④'!F60,"")&amp;CHAR(10)&amp;IF('別紙１④'!E61&gt;0,'別紙１④'!F61,"")</f>
        <v xml:space="preserve">
</v>
      </c>
      <c r="F48" s="280"/>
      <c r="G48" s="242" t="s">
        <v>64</v>
      </c>
      <c r="H48" s="260" t="str">
        <f>IF('別紙１④'!J56&gt;0,'別紙１④'!K56,"")&amp;CHAR(10)&amp;IF('別紙１④'!J57&gt;0,'別紙１④'!K57,"")&amp;CHAR(10)&amp;IF('別紙１④'!J58&gt;0,'別紙１④'!K58,"")&amp;CHAR(10)&amp;IF('別紙１④'!J59&gt;0,'別紙１④'!K59,"")&amp;CHAR(10)&amp;IF('別紙１④'!J60&gt;0,'別紙１④'!K60,"")&amp;CHAR(10)&amp;IF('別紙１④'!J61&gt;0,'別紙１④'!K61,"")</f>
        <v xml:space="preserve">
</v>
      </c>
      <c r="I48" s="280"/>
      <c r="J48" s="242" t="s">
        <v>64</v>
      </c>
      <c r="K48" s="260" t="str">
        <f>IF('別紙１④'!O56&gt;0,'別紙１④'!P56,"")&amp;CHAR(10)&amp;IF('別紙１④'!O57&gt;0,'別紙１④'!P57,"")&amp;CHAR(10)&amp;IF('別紙１④'!O58&gt;0,'別紙１④'!P58,"")&amp;CHAR(10)&amp;IF('別紙１④'!O59&gt;0,'別紙１④'!P59,"")&amp;CHAR(10)&amp;IF('別紙１④'!O60&gt;0,'別紙１④'!P60,"")&amp;CHAR(10)&amp;IF('別紙１④'!O61&gt;0,'別紙１④'!P61,"")&amp;CHAR(10)&amp;IF('別紙１④'!O62&gt;0,'別紙１④'!P62,"")</f>
        <v xml:space="preserve">
</v>
      </c>
      <c r="L48" s="242" t="s">
        <v>64</v>
      </c>
      <c r="M48" s="260" t="str">
        <f>IF('別紙１④'!T56&gt;0,'別紙１④'!U56,"")&amp;CHAR(10)&amp;IF('別紙１④'!T57&gt;0,'別紙１④'!U57,"")&amp;CHAR(10)&amp;IF('別紙１④'!T58&gt;0,'別紙１④'!U58,"")&amp;CHAR(10)&amp;IF('別紙１④'!T59&gt;0,'別紙１④'!U59,"")&amp;CHAR(10)&amp;IF('別紙１④'!T60&gt;0,'別紙１④'!U60,"")</f>
        <v xml:space="preserve">
</v>
      </c>
      <c r="N48" s="280"/>
      <c r="O48" s="334"/>
      <c r="P48" s="241"/>
      <c r="Q48" s="279"/>
      <c r="R48" s="367"/>
      <c r="S48" s="377"/>
    </row>
    <row r="49" spans="1:40" ht="10.5" customHeight="1">
      <c r="A49" s="170"/>
      <c r="B49" s="184" t="s">
        <v>776</v>
      </c>
      <c r="C49" s="214" t="s">
        <v>95</v>
      </c>
      <c r="D49" s="243">
        <v>0</v>
      </c>
      <c r="E49" s="261"/>
      <c r="F49" s="261"/>
      <c r="G49" s="261"/>
      <c r="H49" s="261"/>
      <c r="I49" s="261"/>
      <c r="J49" s="261"/>
      <c r="K49" s="261"/>
      <c r="L49" s="261"/>
      <c r="M49" s="261"/>
      <c r="N49" s="261"/>
      <c r="O49" s="261"/>
      <c r="P49" s="261"/>
      <c r="Q49" s="261"/>
      <c r="R49" s="368"/>
      <c r="S49" s="378"/>
      <c r="T49" s="5"/>
      <c r="U49" s="5"/>
      <c r="V49" s="5"/>
      <c r="W49" s="5"/>
      <c r="X49" s="5"/>
      <c r="Y49" s="5"/>
      <c r="Z49" s="5"/>
      <c r="AA49" s="5"/>
      <c r="AB49" s="5"/>
      <c r="AC49" s="5"/>
      <c r="AD49" s="5"/>
      <c r="AE49" s="5"/>
      <c r="AF49" s="5"/>
      <c r="AG49" s="5"/>
      <c r="AH49" s="5"/>
      <c r="AI49" s="5"/>
      <c r="AJ49" s="5"/>
      <c r="AK49" s="5"/>
      <c r="AL49" s="5"/>
      <c r="AM49" s="5"/>
      <c r="AN49" s="5"/>
    </row>
    <row r="50" spans="1:40" ht="24" customHeight="1">
      <c r="A50" s="170"/>
      <c r="B50" s="185"/>
      <c r="C50" s="215"/>
      <c r="D50" s="244">
        <v>0</v>
      </c>
      <c r="E50" s="262"/>
      <c r="F50" s="262"/>
      <c r="G50" s="262"/>
      <c r="H50" s="262"/>
      <c r="I50" s="262"/>
      <c r="J50" s="262"/>
      <c r="K50" s="262"/>
      <c r="L50" s="262"/>
      <c r="M50" s="262"/>
      <c r="N50" s="262"/>
      <c r="O50" s="262"/>
      <c r="P50" s="262"/>
      <c r="Q50" s="262"/>
      <c r="R50" s="369"/>
      <c r="S50" s="374">
        <v>0</v>
      </c>
      <c r="T50" s="5"/>
      <c r="U50" s="5"/>
      <c r="V50" s="5"/>
      <c r="W50" s="5"/>
      <c r="X50" s="5"/>
      <c r="Y50" s="5"/>
      <c r="Z50" s="5"/>
      <c r="AA50" s="5"/>
      <c r="AB50" s="5"/>
      <c r="AC50" s="5"/>
      <c r="AD50" s="5"/>
      <c r="AE50" s="5"/>
      <c r="AF50" s="5"/>
      <c r="AG50" s="5"/>
      <c r="AH50" s="5"/>
      <c r="AI50" s="5"/>
      <c r="AJ50" s="5"/>
      <c r="AK50" s="5"/>
      <c r="AL50" s="5"/>
      <c r="AM50" s="5"/>
      <c r="AN50" s="5"/>
    </row>
    <row r="51" spans="1:40" ht="63" customHeight="1">
      <c r="A51" s="170"/>
      <c r="B51" s="186" t="s">
        <v>137</v>
      </c>
      <c r="C51" s="186"/>
      <c r="D51" s="186"/>
      <c r="E51" s="186"/>
      <c r="F51" s="186"/>
      <c r="G51" s="186"/>
      <c r="H51" s="186"/>
      <c r="I51" s="186"/>
      <c r="J51" s="186"/>
      <c r="K51" s="186"/>
      <c r="L51" s="186"/>
      <c r="M51" s="186"/>
      <c r="N51" s="186"/>
      <c r="O51" s="186"/>
      <c r="P51" s="186"/>
      <c r="Q51" s="186"/>
      <c r="R51" s="186"/>
      <c r="S51" s="186"/>
      <c r="T51" s="380"/>
      <c r="U51" s="380"/>
      <c r="V51" s="380"/>
      <c r="W51" s="380"/>
      <c r="X51" s="380"/>
      <c r="Y51" s="380"/>
      <c r="Z51" s="380"/>
      <c r="AA51" s="380"/>
      <c r="AB51" s="380"/>
      <c r="AC51" s="380"/>
      <c r="AD51" s="380"/>
      <c r="AE51" s="380"/>
      <c r="AF51" s="380"/>
      <c r="AG51" s="380"/>
      <c r="AH51" s="380"/>
      <c r="AI51" s="380"/>
      <c r="AJ51" s="380"/>
      <c r="AK51" s="380"/>
      <c r="AL51" s="380"/>
      <c r="AM51" s="380"/>
    </row>
    <row r="52" spans="1:40" s="162" customFormat="1" ht="23.25" customHeight="1">
      <c r="A52" s="171"/>
      <c r="B52" s="187" t="s">
        <v>70</v>
      </c>
      <c r="C52" s="216"/>
      <c r="D52" s="216"/>
      <c r="E52" s="216"/>
      <c r="F52" s="281"/>
      <c r="G52" s="291" t="s">
        <v>10</v>
      </c>
      <c r="H52" s="296"/>
      <c r="I52" s="291"/>
      <c r="J52" s="291" t="s">
        <v>9</v>
      </c>
      <c r="K52" s="291"/>
      <c r="L52" s="313" t="s">
        <v>20</v>
      </c>
      <c r="M52" s="321"/>
      <c r="N52" s="325"/>
      <c r="O52" s="335"/>
      <c r="P52" s="335"/>
      <c r="Q52" s="138"/>
      <c r="R52" s="138"/>
      <c r="S52" s="138"/>
    </row>
    <row r="53" spans="1:40" s="162" customFormat="1" ht="9" customHeight="1">
      <c r="A53" s="171"/>
      <c r="B53" s="188"/>
      <c r="C53" s="217"/>
      <c r="D53" s="217"/>
      <c r="E53" s="217"/>
      <c r="F53" s="282"/>
      <c r="G53" s="292"/>
      <c r="H53" s="292"/>
      <c r="I53" s="292"/>
      <c r="J53" s="292"/>
      <c r="K53" s="292"/>
      <c r="L53" s="314"/>
      <c r="M53" s="314"/>
      <c r="N53" s="314"/>
      <c r="O53" s="336"/>
      <c r="P53" s="336"/>
      <c r="Q53" s="138"/>
      <c r="R53" s="138"/>
      <c r="S53" s="138"/>
    </row>
    <row r="54" spans="1:40" s="162" customFormat="1" ht="22.5" customHeight="1">
      <c r="A54" s="171"/>
      <c r="B54" s="188"/>
      <c r="C54" s="217"/>
      <c r="D54" s="217"/>
      <c r="E54" s="217"/>
      <c r="F54" s="282"/>
      <c r="G54" s="293">
        <v>0</v>
      </c>
      <c r="H54" s="293"/>
      <c r="I54" s="295"/>
      <c r="J54" s="295">
        <v>0</v>
      </c>
      <c r="K54" s="295"/>
      <c r="L54" s="315">
        <v>0</v>
      </c>
      <c r="M54" s="322"/>
      <c r="N54" s="326"/>
      <c r="O54" s="337"/>
      <c r="P54" s="337"/>
      <c r="Q54" s="138"/>
      <c r="R54" s="138"/>
      <c r="S54" s="138"/>
    </row>
    <row r="55" spans="1:40" s="162" customFormat="1" ht="9" customHeight="1">
      <c r="A55" s="171"/>
      <c r="B55" s="188"/>
      <c r="C55" s="218" t="s">
        <v>44</v>
      </c>
      <c r="D55" s="245"/>
      <c r="E55" s="245"/>
      <c r="F55" s="283"/>
      <c r="G55" s="294"/>
      <c r="H55" s="294"/>
      <c r="I55" s="294"/>
      <c r="J55" s="294"/>
      <c r="K55" s="294"/>
      <c r="L55" s="316"/>
      <c r="M55" s="316"/>
      <c r="N55" s="316"/>
      <c r="O55" s="338"/>
      <c r="P55" s="338"/>
      <c r="Q55" s="138"/>
      <c r="R55" s="138"/>
      <c r="S55" s="138"/>
    </row>
    <row r="56" spans="1:40" s="162" customFormat="1" ht="22.5" customHeight="1">
      <c r="A56" s="171"/>
      <c r="B56" s="189"/>
      <c r="C56" s="219"/>
      <c r="D56" s="246"/>
      <c r="E56" s="246"/>
      <c r="F56" s="284"/>
      <c r="G56" s="295">
        <v>0</v>
      </c>
      <c r="H56" s="295"/>
      <c r="I56" s="295"/>
      <c r="J56" s="295">
        <v>0</v>
      </c>
      <c r="K56" s="295"/>
      <c r="L56" s="315">
        <v>0</v>
      </c>
      <c r="M56" s="322"/>
      <c r="N56" s="326"/>
      <c r="O56" s="337"/>
      <c r="P56" s="337"/>
      <c r="Q56" s="138"/>
      <c r="R56" s="138"/>
      <c r="S56" s="138"/>
    </row>
    <row r="57" spans="1:40" s="162" customFormat="1" ht="18" customHeight="1">
      <c r="A57" s="171"/>
      <c r="B57" s="190" t="s">
        <v>132</v>
      </c>
      <c r="C57" s="190"/>
      <c r="D57" s="190"/>
      <c r="E57" s="190"/>
      <c r="F57" s="190"/>
      <c r="G57" s="190"/>
      <c r="H57" s="190"/>
      <c r="I57" s="190"/>
      <c r="J57" s="190"/>
      <c r="K57" s="190"/>
      <c r="L57" s="190"/>
      <c r="M57" s="190"/>
      <c r="N57" s="190"/>
      <c r="O57" s="190"/>
      <c r="P57" s="190"/>
      <c r="Q57" s="190"/>
      <c r="R57" s="190"/>
      <c r="S57" s="190"/>
    </row>
    <row r="58" spans="1:40" s="163" customFormat="1" ht="18.600000000000001" customHeight="1">
      <c r="A58" s="172"/>
      <c r="B58" s="191" t="s">
        <v>96</v>
      </c>
      <c r="C58" s="172"/>
      <c r="D58" s="172"/>
      <c r="E58" s="172"/>
      <c r="F58" s="172"/>
      <c r="G58" s="172"/>
      <c r="H58" s="172"/>
      <c r="I58" s="172"/>
      <c r="J58" s="172"/>
      <c r="K58" s="172"/>
      <c r="L58" s="172"/>
      <c r="M58" s="172"/>
      <c r="N58" s="172"/>
      <c r="O58" s="172"/>
      <c r="P58" s="172"/>
      <c r="Q58" s="172"/>
      <c r="R58" s="172"/>
      <c r="S58" s="172"/>
    </row>
    <row r="59" spans="1:40" s="164" customFormat="1" ht="17.45" customHeight="1">
      <c r="A59" s="173"/>
      <c r="B59" s="192" t="s">
        <v>745</v>
      </c>
      <c r="C59" s="192"/>
      <c r="D59" s="192"/>
      <c r="E59" s="192"/>
      <c r="F59" s="192"/>
      <c r="G59" s="192"/>
      <c r="H59" s="192"/>
      <c r="I59" s="192"/>
      <c r="J59" s="192"/>
      <c r="K59" s="192"/>
      <c r="L59" s="192"/>
      <c r="M59" s="192"/>
      <c r="N59" s="192"/>
      <c r="O59" s="192"/>
      <c r="P59" s="192"/>
      <c r="Q59" s="192"/>
      <c r="R59" s="192"/>
      <c r="S59" s="192"/>
    </row>
    <row r="60" spans="1:40" s="163" customFormat="1" ht="18.600000000000001" customHeight="1">
      <c r="A60" s="172"/>
      <c r="B60" s="191" t="s">
        <v>71</v>
      </c>
      <c r="C60" s="172"/>
      <c r="D60" s="172"/>
      <c r="E60" s="172"/>
      <c r="F60" s="172"/>
      <c r="G60" s="172"/>
      <c r="H60" s="172"/>
      <c r="I60" s="172"/>
      <c r="J60" s="172"/>
      <c r="K60" s="172"/>
      <c r="L60" s="172"/>
      <c r="M60" s="172"/>
      <c r="N60" s="172"/>
      <c r="O60" s="172"/>
      <c r="P60" s="172"/>
      <c r="Q60" s="172"/>
      <c r="R60" s="172"/>
      <c r="S60" s="172"/>
    </row>
    <row r="61" spans="1:40" s="163" customFormat="1" ht="31.5" customHeight="1">
      <c r="A61" s="173"/>
      <c r="B61" s="193" t="s">
        <v>47</v>
      </c>
      <c r="C61" s="220"/>
      <c r="D61" s="220"/>
      <c r="E61" s="220"/>
      <c r="F61" s="220"/>
      <c r="G61" s="220"/>
      <c r="H61" s="220"/>
      <c r="I61" s="220"/>
      <c r="J61" s="220"/>
      <c r="K61" s="220"/>
      <c r="L61" s="220"/>
      <c r="M61" s="220"/>
      <c r="N61" s="220"/>
      <c r="O61" s="220"/>
      <c r="P61" s="220"/>
      <c r="Q61" s="220"/>
      <c r="R61" s="220"/>
      <c r="S61" s="220"/>
    </row>
    <row r="62" spans="1:40" s="163" customFormat="1" ht="18.600000000000001" customHeight="1">
      <c r="A62" s="172"/>
      <c r="B62" s="191" t="s">
        <v>143</v>
      </c>
      <c r="C62" s="172"/>
      <c r="D62" s="191"/>
      <c r="E62" s="191"/>
      <c r="F62" s="191"/>
      <c r="G62" s="191"/>
      <c r="H62" s="191"/>
      <c r="I62" s="191"/>
      <c r="J62" s="191"/>
      <c r="K62" s="191"/>
      <c r="L62" s="191"/>
      <c r="M62" s="191"/>
      <c r="N62" s="191"/>
      <c r="O62" s="191"/>
      <c r="P62" s="191"/>
      <c r="Q62" s="191"/>
      <c r="R62" s="172"/>
      <c r="S62" s="172"/>
    </row>
    <row r="63" spans="1:40" s="163" customFormat="1" ht="30" customHeight="1">
      <c r="A63" s="172"/>
      <c r="B63" s="194" t="s">
        <v>141</v>
      </c>
      <c r="C63" s="194"/>
      <c r="D63" s="194"/>
      <c r="E63" s="194"/>
      <c r="F63" s="194"/>
      <c r="G63" s="172"/>
      <c r="H63" s="172"/>
      <c r="I63" s="172"/>
      <c r="J63" s="172"/>
      <c r="K63" s="172"/>
      <c r="L63" s="172"/>
      <c r="M63" s="172"/>
      <c r="N63" s="172"/>
      <c r="O63" s="172"/>
      <c r="P63" s="172"/>
      <c r="Q63" s="172"/>
      <c r="R63" s="172"/>
      <c r="S63" s="172"/>
    </row>
    <row r="64" spans="1:40" s="163" customFormat="1" ht="9" customHeight="1">
      <c r="A64" s="172"/>
      <c r="B64" s="195">
        <f>O44+O46-D64</f>
        <v>0</v>
      </c>
      <c r="C64" s="221"/>
      <c r="D64" s="221"/>
      <c r="E64" s="221"/>
      <c r="F64" s="285"/>
      <c r="G64" s="172"/>
      <c r="H64" s="172"/>
      <c r="I64" s="172"/>
      <c r="J64" s="172"/>
      <c r="K64" s="172"/>
      <c r="L64" s="172"/>
      <c r="M64" s="172"/>
      <c r="N64" s="172"/>
      <c r="O64" s="172"/>
      <c r="P64" s="172"/>
      <c r="Q64" s="172"/>
      <c r="R64" s="172"/>
      <c r="S64" s="172"/>
    </row>
    <row r="65" spans="1:39" s="163" customFormat="1" ht="22.5" customHeight="1">
      <c r="A65" s="172"/>
      <c r="B65" s="196"/>
      <c r="C65" s="196"/>
      <c r="D65" s="196"/>
      <c r="E65" s="196"/>
      <c r="F65" s="196"/>
      <c r="G65" s="135"/>
      <c r="H65" s="135"/>
      <c r="I65" s="135"/>
      <c r="J65" s="135"/>
      <c r="K65" s="135"/>
      <c r="L65" s="135"/>
      <c r="M65" s="135"/>
      <c r="N65" s="135"/>
      <c r="O65" s="135"/>
      <c r="P65" s="135"/>
      <c r="Q65" s="135"/>
      <c r="R65" s="135"/>
      <c r="S65" s="135"/>
      <c r="T65" s="381"/>
      <c r="U65" s="381"/>
      <c r="V65" s="381"/>
      <c r="W65" s="381"/>
      <c r="X65" s="381"/>
    </row>
    <row r="66" spans="1:39" s="163" customFormat="1" ht="15" customHeight="1">
      <c r="B66" s="197"/>
      <c r="C66" s="197"/>
      <c r="D66" s="197"/>
      <c r="E66" s="197"/>
      <c r="F66" s="197"/>
      <c r="G66" s="197"/>
      <c r="H66" s="197"/>
      <c r="I66" s="197"/>
      <c r="J66" s="197"/>
      <c r="K66" s="197"/>
      <c r="L66" s="197"/>
      <c r="M66" s="197"/>
      <c r="N66" s="197"/>
      <c r="O66" s="197"/>
      <c r="P66" s="197"/>
      <c r="Q66" s="197"/>
      <c r="R66" s="197"/>
      <c r="S66" s="197"/>
      <c r="T66" s="381"/>
      <c r="U66" s="381"/>
      <c r="V66" s="381"/>
      <c r="W66" s="381"/>
      <c r="X66" s="381"/>
      <c r="Y66" s="381"/>
      <c r="Z66" s="381"/>
      <c r="AA66" s="381"/>
      <c r="AB66" s="381"/>
      <c r="AC66" s="381"/>
      <c r="AD66" s="381"/>
      <c r="AE66" s="381"/>
      <c r="AF66" s="381"/>
      <c r="AG66" s="381"/>
      <c r="AH66" s="381"/>
      <c r="AI66" s="381"/>
      <c r="AJ66" s="381"/>
      <c r="AK66" s="381"/>
      <c r="AL66" s="381"/>
      <c r="AM66" s="381"/>
    </row>
    <row r="67" spans="1:39" s="163" customFormat="1" ht="27.75" customHeight="1">
      <c r="B67" s="135" t="s">
        <v>819</v>
      </c>
      <c r="C67" s="135"/>
      <c r="D67" s="135"/>
      <c r="E67" s="135"/>
      <c r="F67" s="135"/>
      <c r="G67" s="135"/>
      <c r="H67" s="135"/>
      <c r="I67" s="135"/>
      <c r="J67" s="135"/>
      <c r="K67" s="135"/>
      <c r="L67" s="135"/>
      <c r="M67" s="135"/>
      <c r="N67" s="135"/>
      <c r="O67" s="135"/>
      <c r="P67" s="135"/>
      <c r="Q67" s="135"/>
      <c r="R67" s="135"/>
      <c r="S67" s="135"/>
      <c r="T67" s="381"/>
      <c r="U67" s="381"/>
      <c r="V67" s="381"/>
      <c r="W67" s="381"/>
      <c r="X67" s="381"/>
      <c r="Y67" s="381"/>
      <c r="Z67" s="381"/>
      <c r="AA67" s="381"/>
      <c r="AB67" s="381"/>
      <c r="AC67" s="381"/>
      <c r="AD67" s="381"/>
      <c r="AE67" s="381"/>
      <c r="AF67" s="381"/>
      <c r="AG67" s="381"/>
      <c r="AH67" s="381"/>
      <c r="AI67" s="381"/>
      <c r="AJ67" s="381"/>
      <c r="AK67" s="381"/>
      <c r="AL67" s="381"/>
      <c r="AM67" s="381"/>
    </row>
    <row r="68" spans="1:39" s="163" customFormat="1" ht="15" customHeight="1">
      <c r="B68" s="198" t="s">
        <v>58</v>
      </c>
      <c r="C68" s="167"/>
      <c r="D68" s="203"/>
      <c r="E68" s="203"/>
      <c r="F68" s="203"/>
      <c r="G68" s="203"/>
      <c r="H68" s="203"/>
      <c r="I68" s="203"/>
      <c r="J68" s="203"/>
      <c r="K68" s="203"/>
      <c r="L68" s="203"/>
      <c r="M68" s="203"/>
      <c r="N68" s="203"/>
      <c r="O68" s="203"/>
      <c r="P68" s="203"/>
      <c r="Q68" s="203"/>
      <c r="R68" s="203"/>
      <c r="S68" s="203"/>
    </row>
    <row r="69" spans="1:39" s="163" customFormat="1" ht="24.75" customHeight="1">
      <c r="B69" s="136" t="s">
        <v>665</v>
      </c>
      <c r="C69" s="136"/>
      <c r="D69" s="136"/>
      <c r="E69" s="136"/>
      <c r="F69" s="136"/>
      <c r="G69" s="136"/>
      <c r="H69" s="136"/>
      <c r="I69" s="136"/>
      <c r="J69" s="136"/>
      <c r="K69" s="136"/>
      <c r="L69" s="136"/>
      <c r="M69" s="136"/>
      <c r="N69" s="136"/>
      <c r="O69" s="136"/>
      <c r="P69" s="136"/>
      <c r="Q69" s="136"/>
      <c r="R69" s="136"/>
      <c r="S69" s="136"/>
      <c r="T69" s="381"/>
      <c r="U69" s="381"/>
      <c r="V69" s="381"/>
      <c r="W69" s="381"/>
      <c r="X69" s="381"/>
      <c r="Y69" s="381"/>
      <c r="Z69" s="381"/>
      <c r="AA69" s="381"/>
      <c r="AB69" s="381"/>
      <c r="AC69" s="381"/>
      <c r="AD69" s="381"/>
      <c r="AE69" s="381"/>
      <c r="AF69" s="381"/>
      <c r="AG69" s="381"/>
      <c r="AH69" s="381"/>
      <c r="AI69" s="381"/>
      <c r="AJ69" s="381"/>
      <c r="AK69" s="381"/>
      <c r="AL69" s="381"/>
      <c r="AM69" s="381"/>
    </row>
    <row r="106" spans="2:21" s="5" customFormat="1" ht="22.5" customHeight="1">
      <c r="B106" s="199"/>
      <c r="C106" s="98"/>
      <c r="D106" s="9"/>
      <c r="E106" s="9"/>
      <c r="F106" s="9"/>
      <c r="G106" s="9"/>
      <c r="H106" s="9"/>
      <c r="I106" s="9"/>
      <c r="J106" s="9"/>
      <c r="K106" s="9"/>
      <c r="L106" s="9"/>
      <c r="M106" s="9"/>
      <c r="N106" s="9"/>
      <c r="O106" s="9"/>
      <c r="P106" s="9"/>
      <c r="Q106" s="9"/>
      <c r="R106" s="9"/>
      <c r="S106" s="9"/>
      <c r="T106" s="9"/>
      <c r="U106" s="9"/>
    </row>
    <row r="109" spans="2:21" ht="30" customHeight="1"/>
    <row r="321" ht="65.25" customHeight="1"/>
  </sheetData>
  <sheetProtection password="CC5D" sheet="1" objects="1" scenarios="1" selectLockedCells="1"/>
  <mergeCells count="126">
    <mergeCell ref="R2:S2"/>
    <mergeCell ref="B4:S4"/>
    <mergeCell ref="D6:F6"/>
    <mergeCell ref="G6:Q6"/>
    <mergeCell ref="D7:F7"/>
    <mergeCell ref="G7:Q7"/>
    <mergeCell ref="D9:F9"/>
    <mergeCell ref="G9:Q9"/>
    <mergeCell ref="D10:F10"/>
    <mergeCell ref="G10:Q10"/>
    <mergeCell ref="D12:F12"/>
    <mergeCell ref="G12:Q12"/>
    <mergeCell ref="D13:F13"/>
    <mergeCell ref="G13:Q13"/>
    <mergeCell ref="E16:R16"/>
    <mergeCell ref="E19:Q19"/>
    <mergeCell ref="E20:Q20"/>
    <mergeCell ref="E21:Q21"/>
    <mergeCell ref="E22:Q22"/>
    <mergeCell ref="C26:S26"/>
    <mergeCell ref="B28:S28"/>
    <mergeCell ref="B30:C30"/>
    <mergeCell ref="D30:F30"/>
    <mergeCell ref="G30:I30"/>
    <mergeCell ref="J30:K30"/>
    <mergeCell ref="L30:N30"/>
    <mergeCell ref="O30:Q30"/>
    <mergeCell ref="D31:F31"/>
    <mergeCell ref="G31:I31"/>
    <mergeCell ref="J31:K31"/>
    <mergeCell ref="L31:N31"/>
    <mergeCell ref="O31:Q31"/>
    <mergeCell ref="J32:K32"/>
    <mergeCell ref="D33:F33"/>
    <mergeCell ref="G33:I33"/>
    <mergeCell ref="J33:K33"/>
    <mergeCell ref="L33:N33"/>
    <mergeCell ref="O33:Q33"/>
    <mergeCell ref="J34:K34"/>
    <mergeCell ref="D35:F35"/>
    <mergeCell ref="G35:I35"/>
    <mergeCell ref="J35:K35"/>
    <mergeCell ref="L35:N35"/>
    <mergeCell ref="O35:Q35"/>
    <mergeCell ref="J36:K36"/>
    <mergeCell ref="D37:F37"/>
    <mergeCell ref="G37:I37"/>
    <mergeCell ref="J37:K37"/>
    <mergeCell ref="L37:N37"/>
    <mergeCell ref="O37:Q37"/>
    <mergeCell ref="J38:K38"/>
    <mergeCell ref="D39:F39"/>
    <mergeCell ref="G39:I39"/>
    <mergeCell ref="J39:K39"/>
    <mergeCell ref="L39:N39"/>
    <mergeCell ref="O39:Q39"/>
    <mergeCell ref="J40:K40"/>
    <mergeCell ref="D43:F43"/>
    <mergeCell ref="G43:I43"/>
    <mergeCell ref="J43:K43"/>
    <mergeCell ref="L43:N43"/>
    <mergeCell ref="D44:F44"/>
    <mergeCell ref="G44:I44"/>
    <mergeCell ref="J44:K44"/>
    <mergeCell ref="D45:F45"/>
    <mergeCell ref="G45:I45"/>
    <mergeCell ref="J45:K45"/>
    <mergeCell ref="O45:Q45"/>
    <mergeCell ref="D46:F46"/>
    <mergeCell ref="G46:I46"/>
    <mergeCell ref="J46:K46"/>
    <mergeCell ref="L46:N46"/>
    <mergeCell ref="O46:Q46"/>
    <mergeCell ref="D47:F47"/>
    <mergeCell ref="G47:I47"/>
    <mergeCell ref="J47:K47"/>
    <mergeCell ref="L47:N47"/>
    <mergeCell ref="E48:F48"/>
    <mergeCell ref="H48:I48"/>
    <mergeCell ref="M48:N48"/>
    <mergeCell ref="D49:R49"/>
    <mergeCell ref="D50:R50"/>
    <mergeCell ref="B51:S51"/>
    <mergeCell ref="G52:I52"/>
    <mergeCell ref="J52:K52"/>
    <mergeCell ref="L52:N52"/>
    <mergeCell ref="G53:I53"/>
    <mergeCell ref="J53:K53"/>
    <mergeCell ref="L53:N53"/>
    <mergeCell ref="G54:I54"/>
    <mergeCell ref="J54:K54"/>
    <mergeCell ref="L54:N54"/>
    <mergeCell ref="G55:I55"/>
    <mergeCell ref="J55:K55"/>
    <mergeCell ref="L55:N55"/>
    <mergeCell ref="G56:I56"/>
    <mergeCell ref="J56:K56"/>
    <mergeCell ref="L56:N56"/>
    <mergeCell ref="B57:S57"/>
    <mergeCell ref="B59:S59"/>
    <mergeCell ref="B61:S61"/>
    <mergeCell ref="B63:F63"/>
    <mergeCell ref="B64:F64"/>
    <mergeCell ref="B65:F65"/>
    <mergeCell ref="B66:S66"/>
    <mergeCell ref="B67:S67"/>
    <mergeCell ref="B69:S69"/>
    <mergeCell ref="B31:C32"/>
    <mergeCell ref="B33:C34"/>
    <mergeCell ref="B35:C36"/>
    <mergeCell ref="B37:C38"/>
    <mergeCell ref="B39:C40"/>
    <mergeCell ref="B42:C43"/>
    <mergeCell ref="O42:Q43"/>
    <mergeCell ref="R42:R43"/>
    <mergeCell ref="S42:S43"/>
    <mergeCell ref="C44:C45"/>
    <mergeCell ref="L44:N45"/>
    <mergeCell ref="C46:C48"/>
    <mergeCell ref="O47:Q48"/>
    <mergeCell ref="R47:R48"/>
    <mergeCell ref="S47:S48"/>
    <mergeCell ref="B49:B50"/>
    <mergeCell ref="C49:C50"/>
    <mergeCell ref="B52:F54"/>
    <mergeCell ref="C55:F56"/>
  </mergeCells>
  <phoneticPr fontId="7"/>
  <dataValidations count="6">
    <dataValidation imeMode="off" allowBlank="1" showDropDown="0" showInputMessage="1" showErrorMessage="1" sqref="R47 L55:P55 L53:P53 G53:K56 D44:K45 R44:S45 S50"/>
    <dataValidation imeMode="hiragana" allowBlank="1" showDropDown="0" showInputMessage="1" showErrorMessage="1" sqref="G12:Q12 G9:Q9 G6:Q6"/>
    <dataValidation type="list" allowBlank="1" showDropDown="0" showInputMessage="1" showErrorMessage="1" prompt="7~11を選択" sqref="P38 P32 P34 P36 P40 E38 H38 M38 E32 H32 M32 E34 H34 M34 E36 H36 M36 E40 H40 M40">
      <formula1>"7,8,9,10,11"</formula1>
    </dataValidation>
    <dataValidation allowBlank="1" showDropDown="0" showInputMessage="1" showErrorMessage="1" prompt="自動入力" sqref="J38:K38 J32:K32 J34:K34 J36:K36 J40:K40"/>
    <dataValidation type="list" allowBlank="1" showDropDown="0" showInputMessage="1" showErrorMessage="1" prompt="該当する場合「☑」を選択" sqref="D22">
      <formula1>"□,☑"</formula1>
    </dataValidation>
    <dataValidation type="list" allowBlank="1" showDropDown="0" showInputMessage="1" showErrorMessage="1" prompt="下記リストから選択" sqref="R19:R22">
      <formula1>"別紙1,別紙2,別紙3,別紙4"</formula1>
    </dataValidation>
  </dataValidations>
  <printOptions horizontalCentered="1"/>
  <pageMargins left="0.59055118110236227" right="0.31496062992125984" top="0.55118110236220474" bottom="0.15748031496062992" header="0.31496062992125984" footer="0.31496062992125984"/>
  <pageSetup paperSize="9" scale="91" fitToWidth="0" fitToHeight="0" orientation="portrait" usePrinterDefaults="1" r:id="rId1"/>
  <rowBreaks count="1" manualBreakCount="1">
    <brk id="26"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6">
    <tabColor rgb="FFCCFFCC"/>
  </sheetPr>
  <dimension ref="A1:H31"/>
  <sheetViews>
    <sheetView showGridLines="0" view="pageBreakPreview" zoomScale="90" zoomScaleNormal="55" zoomScaleSheetLayoutView="90" workbookViewId="0"/>
  </sheetViews>
  <sheetFormatPr defaultColWidth="4.875" defaultRowHeight="17.399999999999999"/>
  <cols>
    <col min="1" max="1" width="2.25" style="1" customWidth="1"/>
    <col min="2" max="2" width="4.125" style="1" customWidth="1"/>
    <col min="3" max="3" width="25.875" style="1" customWidth="1"/>
    <col min="4" max="4" width="4.875" style="1"/>
    <col min="5" max="5" width="25.875" style="1" customWidth="1"/>
    <col min="6" max="6" width="4.875" style="1"/>
    <col min="7" max="7" width="25.875" style="1" customWidth="1"/>
    <col min="8" max="8" width="34.375" style="1" customWidth="1"/>
    <col min="9" max="9" width="3.125" style="1" customWidth="1"/>
    <col min="10" max="247" width="9" style="1" customWidth="1"/>
    <col min="248" max="248" width="2.25" style="1" customWidth="1"/>
    <col min="249" max="249" width="4.875" style="1"/>
    <col min="250" max="250" width="25.875" style="1" customWidth="1"/>
    <col min="251" max="251" width="4.875" style="1"/>
    <col min="252" max="252" width="25.875" style="1" customWidth="1"/>
    <col min="253" max="253" width="4.875" style="1"/>
    <col min="254" max="254" width="25.875" style="1" customWidth="1"/>
    <col min="255" max="16384" width="4.875" style="1"/>
  </cols>
  <sheetData>
    <row r="1" spans="1:8">
      <c r="A1" s="165"/>
      <c r="B1" s="165" t="s">
        <v>131</v>
      </c>
      <c r="C1" s="165"/>
      <c r="D1" s="165"/>
      <c r="E1" s="165"/>
      <c r="F1" s="165"/>
      <c r="G1" s="165"/>
      <c r="H1" s="165"/>
    </row>
    <row r="2" spans="1:8">
      <c r="A2" s="165"/>
      <c r="B2" s="387" t="s">
        <v>76</v>
      </c>
      <c r="C2" s="391"/>
      <c r="D2" s="391"/>
      <c r="E2" s="391"/>
      <c r="F2" s="391"/>
      <c r="G2" s="391"/>
      <c r="H2" s="402" t="s">
        <v>80</v>
      </c>
    </row>
    <row r="3" spans="1:8" s="384" customFormat="1" ht="24" customHeight="1">
      <c r="A3" s="114"/>
      <c r="B3" s="388" t="str">
        <f>'別紙１①'!D19</f>
        <v>□</v>
      </c>
      <c r="C3" s="114" t="s">
        <v>83</v>
      </c>
      <c r="D3" s="396" t="str">
        <f>'別紙１①'!D20</f>
        <v>☑</v>
      </c>
      <c r="E3" s="114" t="s">
        <v>19</v>
      </c>
      <c r="F3" s="396" t="str">
        <f>'別紙１①'!D21</f>
        <v>□</v>
      </c>
      <c r="G3" s="114" t="s">
        <v>86</v>
      </c>
      <c r="H3" s="403" t="str">
        <f>はじめに!D5&amp;""</f>
        <v>●●集落協定</v>
      </c>
    </row>
    <row r="4" spans="1:8" s="385" customFormat="1" ht="14.25" customHeight="1">
      <c r="A4" s="386"/>
      <c r="B4" s="389"/>
      <c r="C4" s="392"/>
      <c r="D4" s="397"/>
      <c r="E4" s="392"/>
      <c r="F4" s="397"/>
      <c r="G4" s="392"/>
      <c r="H4" s="404"/>
    </row>
    <row r="5" spans="1:8">
      <c r="B5" s="390"/>
      <c r="C5" s="393"/>
      <c r="D5" s="398"/>
      <c r="E5" s="398"/>
      <c r="F5" s="398"/>
      <c r="G5" s="398"/>
      <c r="H5" s="405"/>
    </row>
    <row r="6" spans="1:8">
      <c r="B6" s="390"/>
      <c r="C6" s="394"/>
      <c r="D6" s="399"/>
      <c r="E6" s="399"/>
      <c r="F6" s="399"/>
      <c r="G6" s="399"/>
      <c r="H6" s="406"/>
    </row>
    <row r="7" spans="1:8">
      <c r="B7" s="390"/>
      <c r="C7" s="394"/>
      <c r="D7" s="399"/>
      <c r="E7" s="399"/>
      <c r="F7" s="399"/>
      <c r="G7" s="399"/>
      <c r="H7" s="406"/>
    </row>
    <row r="8" spans="1:8">
      <c r="B8" s="390"/>
      <c r="C8" s="394"/>
      <c r="D8" s="399"/>
      <c r="E8" s="399"/>
      <c r="F8" s="399"/>
      <c r="G8" s="399"/>
      <c r="H8" s="406"/>
    </row>
    <row r="9" spans="1:8">
      <c r="B9" s="390"/>
      <c r="C9" s="394"/>
      <c r="D9" s="399"/>
      <c r="E9" s="399"/>
      <c r="F9" s="399"/>
      <c r="G9" s="399"/>
      <c r="H9" s="406"/>
    </row>
    <row r="10" spans="1:8">
      <c r="B10" s="390"/>
      <c r="C10" s="394"/>
      <c r="D10" s="399"/>
      <c r="E10" s="399"/>
      <c r="F10" s="399"/>
      <c r="G10" s="399"/>
      <c r="H10" s="406"/>
    </row>
    <row r="11" spans="1:8">
      <c r="B11" s="390"/>
      <c r="C11" s="394"/>
      <c r="D11" s="399"/>
      <c r="E11" s="399"/>
      <c r="F11" s="399"/>
      <c r="G11" s="399"/>
      <c r="H11" s="406"/>
    </row>
    <row r="12" spans="1:8">
      <c r="B12" s="390"/>
      <c r="C12" s="394"/>
      <c r="D12" s="399"/>
      <c r="E12" s="399"/>
      <c r="F12" s="399"/>
      <c r="G12" s="399"/>
      <c r="H12" s="406"/>
    </row>
    <row r="13" spans="1:8">
      <c r="B13" s="390"/>
      <c r="C13" s="394"/>
      <c r="D13" s="399"/>
      <c r="E13" s="399"/>
      <c r="F13" s="399"/>
      <c r="G13" s="399"/>
      <c r="H13" s="406"/>
    </row>
    <row r="14" spans="1:8">
      <c r="B14" s="390"/>
      <c r="C14" s="394"/>
      <c r="D14" s="399"/>
      <c r="E14" s="399"/>
      <c r="F14" s="399"/>
      <c r="G14" s="399"/>
      <c r="H14" s="406"/>
    </row>
    <row r="15" spans="1:8">
      <c r="B15" s="390"/>
      <c r="C15" s="394"/>
      <c r="D15" s="400" t="s">
        <v>556</v>
      </c>
      <c r="E15" s="400"/>
      <c r="F15" s="400"/>
      <c r="G15" s="400"/>
      <c r="H15" s="406"/>
    </row>
    <row r="16" spans="1:8">
      <c r="B16" s="390"/>
      <c r="C16" s="394"/>
      <c r="D16" s="400"/>
      <c r="E16" s="400"/>
      <c r="F16" s="400"/>
      <c r="G16" s="400"/>
      <c r="H16" s="406"/>
    </row>
    <row r="17" spans="2:8">
      <c r="B17" s="390"/>
      <c r="C17" s="394"/>
      <c r="D17" s="400"/>
      <c r="E17" s="400"/>
      <c r="F17" s="400"/>
      <c r="G17" s="400"/>
      <c r="H17" s="406"/>
    </row>
    <row r="18" spans="2:8">
      <c r="B18" s="390"/>
      <c r="C18" s="394"/>
      <c r="D18" s="399"/>
      <c r="E18" s="399"/>
      <c r="F18" s="399"/>
      <c r="G18" s="399"/>
      <c r="H18" s="406"/>
    </row>
    <row r="19" spans="2:8">
      <c r="B19" s="390"/>
      <c r="C19" s="394"/>
      <c r="D19" s="399"/>
      <c r="E19" s="399"/>
      <c r="F19" s="399"/>
      <c r="G19" s="399"/>
      <c r="H19" s="406"/>
    </row>
    <row r="20" spans="2:8">
      <c r="B20" s="390"/>
      <c r="C20" s="394"/>
      <c r="D20" s="399"/>
      <c r="E20" s="399"/>
      <c r="F20" s="399"/>
      <c r="G20" s="399"/>
      <c r="H20" s="406"/>
    </row>
    <row r="21" spans="2:8">
      <c r="B21" s="390"/>
      <c r="C21" s="394"/>
      <c r="D21" s="399"/>
      <c r="E21" s="399"/>
      <c r="F21" s="399"/>
      <c r="G21" s="399"/>
      <c r="H21" s="406"/>
    </row>
    <row r="22" spans="2:8">
      <c r="B22" s="390"/>
      <c r="C22" s="394"/>
      <c r="D22" s="399"/>
      <c r="E22" s="399"/>
      <c r="F22" s="399"/>
      <c r="G22" s="399"/>
      <c r="H22" s="406"/>
    </row>
    <row r="23" spans="2:8">
      <c r="B23" s="390"/>
      <c r="C23" s="394"/>
      <c r="D23" s="399"/>
      <c r="E23" s="399"/>
      <c r="F23" s="399"/>
      <c r="G23" s="399"/>
      <c r="H23" s="406"/>
    </row>
    <row r="24" spans="2:8">
      <c r="B24" s="390"/>
      <c r="C24" s="394"/>
      <c r="D24" s="399"/>
      <c r="E24" s="399"/>
      <c r="F24" s="399"/>
      <c r="G24" s="399"/>
      <c r="H24" s="406"/>
    </row>
    <row r="25" spans="2:8">
      <c r="B25" s="390"/>
      <c r="C25" s="394"/>
      <c r="D25" s="399"/>
      <c r="E25" s="399"/>
      <c r="F25" s="399"/>
      <c r="G25" s="399"/>
      <c r="H25" s="406"/>
    </row>
    <row r="26" spans="2:8">
      <c r="B26" s="390"/>
      <c r="C26" s="394"/>
      <c r="D26" s="399"/>
      <c r="E26" s="399"/>
      <c r="F26" s="399"/>
      <c r="G26" s="399"/>
      <c r="H26" s="406"/>
    </row>
    <row r="27" spans="2:8">
      <c r="B27" s="390"/>
      <c r="C27" s="394"/>
      <c r="D27" s="399"/>
      <c r="E27" s="399"/>
      <c r="F27" s="399"/>
      <c r="G27" s="399"/>
      <c r="H27" s="406"/>
    </row>
    <row r="28" spans="2:8">
      <c r="B28" s="390"/>
      <c r="C28" s="394"/>
      <c r="D28" s="399"/>
      <c r="E28" s="399"/>
      <c r="F28" s="399"/>
      <c r="G28" s="399"/>
      <c r="H28" s="406"/>
    </row>
    <row r="29" spans="2:8">
      <c r="B29" s="390"/>
      <c r="C29" s="394"/>
      <c r="D29" s="399"/>
      <c r="E29" s="399"/>
      <c r="F29" s="399"/>
      <c r="G29" s="399"/>
      <c r="H29" s="406"/>
    </row>
    <row r="30" spans="2:8">
      <c r="B30" s="390"/>
      <c r="C30" s="394"/>
      <c r="D30" s="399"/>
      <c r="E30" s="399"/>
      <c r="F30" s="399"/>
      <c r="G30" s="399"/>
      <c r="H30" s="406"/>
    </row>
    <row r="31" spans="2:8">
      <c r="B31" s="390"/>
      <c r="C31" s="395"/>
      <c r="D31" s="401"/>
      <c r="E31" s="401"/>
      <c r="F31" s="401"/>
      <c r="G31" s="401"/>
      <c r="H31" s="407"/>
    </row>
  </sheetData>
  <sheetProtection password="CC5D" sheet="1" objects="1" scenarios="1"/>
  <mergeCells count="1">
    <mergeCell ref="D15:G17"/>
  </mergeCells>
  <phoneticPr fontId="7"/>
  <printOptions horizontalCentered="1"/>
  <pageMargins left="0.19685039370078741" right="0.19685039370078741" top="0.55118110236220474" bottom="0.35433070866141736" header="0.31496062992125984" footer="0.31496062992125984"/>
  <pageSetup paperSize="9" fitToWidth="0" fitToHeight="0"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7">
    <tabColor rgb="FFCCFFCC"/>
  </sheetPr>
  <dimension ref="A1:AL64"/>
  <sheetViews>
    <sheetView showGridLines="0" view="pageBreakPreview" zoomScaleSheetLayoutView="100" workbookViewId="0"/>
  </sheetViews>
  <sheetFormatPr defaultColWidth="5.625" defaultRowHeight="27"/>
  <cols>
    <col min="1" max="1" width="17.5" style="408" customWidth="1"/>
    <col min="2" max="2" width="32.625" style="408" customWidth="1"/>
    <col min="3" max="3" width="32" style="408" customWidth="1"/>
    <col min="4" max="7" width="6" style="408" customWidth="1"/>
    <col min="8" max="9" width="10.5" style="408" customWidth="1"/>
    <col min="10" max="10" width="10.44140625" style="408" customWidth="1"/>
    <col min="11" max="11" width="5.875" style="409" customWidth="1"/>
    <col min="12" max="12" width="11.125" style="408" customWidth="1"/>
    <col min="13" max="15" width="5.5" style="408" customWidth="1"/>
    <col min="16" max="36" width="5.625" style="408"/>
    <col min="37" max="37" width="5.625" style="409"/>
    <col min="38" max="255" width="5.625" style="408"/>
    <col min="256" max="257" width="7.5" style="408" customWidth="1"/>
    <col min="258" max="511" width="5.625" style="408"/>
    <col min="512" max="513" width="7.5" style="408" customWidth="1"/>
    <col min="514" max="767" width="5.625" style="408"/>
    <col min="768" max="769" width="7.5" style="408" customWidth="1"/>
    <col min="770" max="1023" width="5.625" style="408"/>
    <col min="1024" max="1025" width="7.5" style="408" customWidth="1"/>
    <col min="1026" max="1279" width="5.625" style="408"/>
    <col min="1280" max="1281" width="7.5" style="408" customWidth="1"/>
    <col min="1282" max="1535" width="5.625" style="408"/>
    <col min="1536" max="1537" width="7.5" style="408" customWidth="1"/>
    <col min="1538" max="1791" width="5.625" style="408"/>
    <col min="1792" max="1793" width="7.5" style="408" customWidth="1"/>
    <col min="1794" max="2047" width="5.625" style="408"/>
    <col min="2048" max="2049" width="7.5" style="408" customWidth="1"/>
    <col min="2050" max="2303" width="5.625" style="408"/>
    <col min="2304" max="2305" width="7.5" style="408" customWidth="1"/>
    <col min="2306" max="2559" width="5.625" style="408"/>
    <col min="2560" max="2561" width="7.5" style="408" customWidth="1"/>
    <col min="2562" max="2815" width="5.625" style="408"/>
    <col min="2816" max="2817" width="7.5" style="408" customWidth="1"/>
    <col min="2818" max="3071" width="5.625" style="408"/>
    <col min="3072" max="3073" width="7.5" style="408" customWidth="1"/>
    <col min="3074" max="3327" width="5.625" style="408"/>
    <col min="3328" max="3329" width="7.5" style="408" customWidth="1"/>
    <col min="3330" max="3583" width="5.625" style="408"/>
    <col min="3584" max="3585" width="7.5" style="408" customWidth="1"/>
    <col min="3586" max="3839" width="5.625" style="408"/>
    <col min="3840" max="3841" width="7.5" style="408" customWidth="1"/>
    <col min="3842" max="4095" width="5.625" style="408"/>
    <col min="4096" max="4097" width="7.5" style="408" customWidth="1"/>
    <col min="4098" max="4351" width="5.625" style="408"/>
    <col min="4352" max="4353" width="7.5" style="408" customWidth="1"/>
    <col min="4354" max="4607" width="5.625" style="408"/>
    <col min="4608" max="4609" width="7.5" style="408" customWidth="1"/>
    <col min="4610" max="4863" width="5.625" style="408"/>
    <col min="4864" max="4865" width="7.5" style="408" customWidth="1"/>
    <col min="4866" max="5119" width="5.625" style="408"/>
    <col min="5120" max="5121" width="7.5" style="408" customWidth="1"/>
    <col min="5122" max="5375" width="5.625" style="408"/>
    <col min="5376" max="5377" width="7.5" style="408" customWidth="1"/>
    <col min="5378" max="5631" width="5.625" style="408"/>
    <col min="5632" max="5633" width="7.5" style="408" customWidth="1"/>
    <col min="5634" max="5887" width="5.625" style="408"/>
    <col min="5888" max="5889" width="7.5" style="408" customWidth="1"/>
    <col min="5890" max="6143" width="5.625" style="408"/>
    <col min="6144" max="6145" width="7.5" style="408" customWidth="1"/>
    <col min="6146" max="6399" width="5.625" style="408"/>
    <col min="6400" max="6401" width="7.5" style="408" customWidth="1"/>
    <col min="6402" max="6655" width="5.625" style="408"/>
    <col min="6656" max="6657" width="7.5" style="408" customWidth="1"/>
    <col min="6658" max="6911" width="5.625" style="408"/>
    <col min="6912" max="6913" width="7.5" style="408" customWidth="1"/>
    <col min="6914" max="7167" width="5.625" style="408"/>
    <col min="7168" max="7169" width="7.5" style="408" customWidth="1"/>
    <col min="7170" max="7423" width="5.625" style="408"/>
    <col min="7424" max="7425" width="7.5" style="408" customWidth="1"/>
    <col min="7426" max="7679" width="5.625" style="408"/>
    <col min="7680" max="7681" width="7.5" style="408" customWidth="1"/>
    <col min="7682" max="7935" width="5.625" style="408"/>
    <col min="7936" max="7937" width="7.5" style="408" customWidth="1"/>
    <col min="7938" max="8191" width="5.625" style="408"/>
    <col min="8192" max="8193" width="7.5" style="408" customWidth="1"/>
    <col min="8194" max="8447" width="5.625" style="408"/>
    <col min="8448" max="8449" width="7.5" style="408" customWidth="1"/>
    <col min="8450" max="8703" width="5.625" style="408"/>
    <col min="8704" max="8705" width="7.5" style="408" customWidth="1"/>
    <col min="8706" max="8959" width="5.625" style="408"/>
    <col min="8960" max="8961" width="7.5" style="408" customWidth="1"/>
    <col min="8962" max="9215" width="5.625" style="408"/>
    <col min="9216" max="9217" width="7.5" style="408" customWidth="1"/>
    <col min="9218" max="9471" width="5.625" style="408"/>
    <col min="9472" max="9473" width="7.5" style="408" customWidth="1"/>
    <col min="9474" max="9727" width="5.625" style="408"/>
    <col min="9728" max="9729" width="7.5" style="408" customWidth="1"/>
    <col min="9730" max="9983" width="5.625" style="408"/>
    <col min="9984" max="9985" width="7.5" style="408" customWidth="1"/>
    <col min="9986" max="10239" width="5.625" style="408"/>
    <col min="10240" max="10241" width="7.5" style="408" customWidth="1"/>
    <col min="10242" max="10495" width="5.625" style="408"/>
    <col min="10496" max="10497" width="7.5" style="408" customWidth="1"/>
    <col min="10498" max="10751" width="5.625" style="408"/>
    <col min="10752" max="10753" width="7.5" style="408" customWidth="1"/>
    <col min="10754" max="11007" width="5.625" style="408"/>
    <col min="11008" max="11009" width="7.5" style="408" customWidth="1"/>
    <col min="11010" max="11263" width="5.625" style="408"/>
    <col min="11264" max="11265" width="7.5" style="408" customWidth="1"/>
    <col min="11266" max="11519" width="5.625" style="408"/>
    <col min="11520" max="11521" width="7.5" style="408" customWidth="1"/>
    <col min="11522" max="11775" width="5.625" style="408"/>
    <col min="11776" max="11777" width="7.5" style="408" customWidth="1"/>
    <col min="11778" max="12031" width="5.625" style="408"/>
    <col min="12032" max="12033" width="7.5" style="408" customWidth="1"/>
    <col min="12034" max="12287" width="5.625" style="408"/>
    <col min="12288" max="12289" width="7.5" style="408" customWidth="1"/>
    <col min="12290" max="12543" width="5.625" style="408"/>
    <col min="12544" max="12545" width="7.5" style="408" customWidth="1"/>
    <col min="12546" max="12799" width="5.625" style="408"/>
    <col min="12800" max="12801" width="7.5" style="408" customWidth="1"/>
    <col min="12802" max="13055" width="5.625" style="408"/>
    <col min="13056" max="13057" width="7.5" style="408" customWidth="1"/>
    <col min="13058" max="13311" width="5.625" style="408"/>
    <col min="13312" max="13313" width="7.5" style="408" customWidth="1"/>
    <col min="13314" max="13567" width="5.625" style="408"/>
    <col min="13568" max="13569" width="7.5" style="408" customWidth="1"/>
    <col min="13570" max="13823" width="5.625" style="408"/>
    <col min="13824" max="13825" width="7.5" style="408" customWidth="1"/>
    <col min="13826" max="14079" width="5.625" style="408"/>
    <col min="14080" max="14081" width="7.5" style="408" customWidth="1"/>
    <col min="14082" max="14335" width="5.625" style="408"/>
    <col min="14336" max="14337" width="7.5" style="408" customWidth="1"/>
    <col min="14338" max="14591" width="5.625" style="408"/>
    <col min="14592" max="14593" width="7.5" style="408" customWidth="1"/>
    <col min="14594" max="14847" width="5.625" style="408"/>
    <col min="14848" max="14849" width="7.5" style="408" customWidth="1"/>
    <col min="14850" max="15103" width="5.625" style="408"/>
    <col min="15104" max="15105" width="7.5" style="408" customWidth="1"/>
    <col min="15106" max="15359" width="5.625" style="408"/>
    <col min="15360" max="15361" width="7.5" style="408" customWidth="1"/>
    <col min="15362" max="15615" width="5.625" style="408"/>
    <col min="15616" max="15617" width="7.5" style="408" customWidth="1"/>
    <col min="15618" max="15871" width="5.625" style="408"/>
    <col min="15872" max="15873" width="7.5" style="408" customWidth="1"/>
    <col min="15874" max="16127" width="5.625" style="408"/>
    <col min="16128" max="16129" width="7.5" style="408" customWidth="1"/>
    <col min="16130" max="16384" width="5.625" style="408"/>
  </cols>
  <sheetData>
    <row r="1" spans="1:38" ht="36.75" customHeight="1">
      <c r="A1" s="412" t="s">
        <v>159</v>
      </c>
      <c r="B1" s="430"/>
      <c r="C1" s="430"/>
      <c r="D1" s="430"/>
      <c r="E1" s="430"/>
      <c r="F1" s="430"/>
      <c r="G1" s="430"/>
      <c r="H1" s="430"/>
      <c r="I1" s="430"/>
      <c r="J1" s="430"/>
    </row>
    <row r="2" spans="1:38" ht="28.5" customHeight="1">
      <c r="A2" s="413" t="s">
        <v>105</v>
      </c>
      <c r="B2" s="413"/>
      <c r="C2" s="413"/>
      <c r="D2" s="413"/>
      <c r="E2" s="413"/>
      <c r="F2" s="413"/>
      <c r="G2" s="413"/>
      <c r="H2" s="413"/>
      <c r="I2" s="413"/>
      <c r="J2" s="413"/>
      <c r="K2" s="473"/>
      <c r="L2" s="478"/>
      <c r="M2" s="478"/>
      <c r="N2" s="478"/>
      <c r="O2" s="478"/>
      <c r="P2" s="478"/>
    </row>
    <row r="3" spans="1:38" ht="28.5" customHeight="1">
      <c r="A3" s="138"/>
      <c r="B3" s="200"/>
      <c r="C3" s="200"/>
      <c r="D3" s="200"/>
      <c r="E3" s="200"/>
      <c r="F3" s="200"/>
      <c r="G3" s="449"/>
      <c r="H3" s="452" t="str">
        <f>参４_申請!E3</f>
        <v>令和●年●月●日</v>
      </c>
      <c r="I3" s="462"/>
      <c r="J3" s="462"/>
      <c r="K3" s="473"/>
      <c r="L3" s="478"/>
      <c r="M3" s="478"/>
      <c r="N3" s="478"/>
      <c r="O3" s="478"/>
      <c r="P3" s="478"/>
    </row>
    <row r="4" spans="1:38" ht="39.75" customHeight="1">
      <c r="A4" s="414" t="s">
        <v>596</v>
      </c>
      <c r="B4" s="431" t="s">
        <v>160</v>
      </c>
      <c r="C4" s="414" t="s">
        <v>613</v>
      </c>
      <c r="D4" s="441" t="s">
        <v>607</v>
      </c>
      <c r="E4" s="446"/>
      <c r="F4" s="448"/>
      <c r="G4" s="442" t="s">
        <v>608</v>
      </c>
      <c r="H4" s="453"/>
      <c r="I4" s="453"/>
      <c r="J4" s="466"/>
      <c r="K4" s="441" t="s">
        <v>42</v>
      </c>
      <c r="L4" s="479"/>
      <c r="M4" s="479"/>
      <c r="N4" s="479"/>
      <c r="O4" s="489"/>
      <c r="P4" s="490"/>
    </row>
    <row r="5" spans="1:38" ht="39.75" customHeight="1">
      <c r="A5" s="415"/>
      <c r="B5" s="415"/>
      <c r="C5" s="415"/>
      <c r="D5" s="442"/>
      <c r="E5" s="431" t="s">
        <v>164</v>
      </c>
      <c r="F5" s="431" t="s">
        <v>293</v>
      </c>
      <c r="G5" s="442"/>
      <c r="H5" s="454" t="s">
        <v>164</v>
      </c>
      <c r="I5" s="454" t="s">
        <v>147</v>
      </c>
      <c r="J5" s="454" t="s">
        <v>822</v>
      </c>
      <c r="K5" s="442"/>
      <c r="L5" s="480" t="s">
        <v>610</v>
      </c>
      <c r="M5" s="486" t="s">
        <v>552</v>
      </c>
      <c r="N5" s="446"/>
      <c r="O5" s="448"/>
      <c r="P5" s="490"/>
    </row>
    <row r="6" spans="1:38" ht="63.75" customHeight="1">
      <c r="A6" s="416"/>
      <c r="B6" s="416"/>
      <c r="C6" s="416"/>
      <c r="D6" s="443"/>
      <c r="E6" s="447"/>
      <c r="F6" s="447"/>
      <c r="G6" s="450"/>
      <c r="H6" s="454"/>
      <c r="I6" s="454"/>
      <c r="J6" s="454"/>
      <c r="K6" s="474"/>
      <c r="L6" s="480"/>
      <c r="M6" s="487" t="s">
        <v>602</v>
      </c>
      <c r="N6" s="488" t="s">
        <v>611</v>
      </c>
      <c r="O6" s="488" t="s">
        <v>50</v>
      </c>
      <c r="P6" s="478"/>
    </row>
    <row r="7" spans="1:38" ht="27" customHeight="1">
      <c r="A7" s="417"/>
      <c r="B7" s="417"/>
      <c r="C7" s="438"/>
      <c r="D7" s="444"/>
      <c r="E7" s="444"/>
      <c r="F7" s="444"/>
      <c r="G7" s="417"/>
      <c r="H7" s="455"/>
      <c r="I7" s="455"/>
      <c r="J7" s="417"/>
      <c r="K7" s="475"/>
      <c r="L7" s="481"/>
      <c r="M7" s="484"/>
      <c r="N7" s="484"/>
      <c r="O7" s="484"/>
      <c r="AK7" s="409" t="s">
        <v>36</v>
      </c>
      <c r="AL7" s="493"/>
    </row>
    <row r="8" spans="1:38" ht="27" customHeight="1">
      <c r="A8" s="417"/>
      <c r="B8" s="417"/>
      <c r="C8" s="438"/>
      <c r="D8" s="444"/>
      <c r="E8" s="444"/>
      <c r="F8" s="444"/>
      <c r="G8" s="417"/>
      <c r="H8" s="456"/>
      <c r="I8" s="456"/>
      <c r="J8" s="417"/>
      <c r="K8" s="475"/>
      <c r="L8" s="482"/>
      <c r="M8" s="484"/>
      <c r="N8" s="484"/>
      <c r="O8" s="484"/>
      <c r="AK8" s="409" t="s">
        <v>36</v>
      </c>
      <c r="AL8" s="493"/>
    </row>
    <row r="9" spans="1:38" ht="27" customHeight="1">
      <c r="A9" s="417"/>
      <c r="B9" s="417"/>
      <c r="C9" s="438"/>
      <c r="D9" s="444"/>
      <c r="E9" s="444"/>
      <c r="F9" s="444"/>
      <c r="G9" s="417"/>
      <c r="H9" s="456"/>
      <c r="I9" s="456"/>
      <c r="J9" s="417"/>
      <c r="K9" s="475"/>
      <c r="L9" s="482"/>
      <c r="M9" s="484"/>
      <c r="N9" s="484"/>
      <c r="O9" s="484"/>
      <c r="AK9" s="409" t="s">
        <v>36</v>
      </c>
      <c r="AL9" s="493"/>
    </row>
    <row r="10" spans="1:38" ht="27" customHeight="1">
      <c r="A10" s="417"/>
      <c r="B10" s="417"/>
      <c r="C10" s="438"/>
      <c r="D10" s="444"/>
      <c r="E10" s="444"/>
      <c r="F10" s="444"/>
      <c r="G10" s="417"/>
      <c r="H10" s="456"/>
      <c r="I10" s="456"/>
      <c r="J10" s="417"/>
      <c r="K10" s="475"/>
      <c r="L10" s="482"/>
      <c r="M10" s="484"/>
      <c r="N10" s="484"/>
      <c r="O10" s="484"/>
      <c r="AK10" s="409" t="s">
        <v>36</v>
      </c>
      <c r="AL10" s="493"/>
    </row>
    <row r="11" spans="1:38" ht="27" customHeight="1">
      <c r="A11" s="417"/>
      <c r="B11" s="417"/>
      <c r="C11" s="438"/>
      <c r="D11" s="444"/>
      <c r="E11" s="444"/>
      <c r="F11" s="444"/>
      <c r="G11" s="417"/>
      <c r="H11" s="456"/>
      <c r="I11" s="456"/>
      <c r="J11" s="417"/>
      <c r="K11" s="475"/>
      <c r="L11" s="482"/>
      <c r="M11" s="484"/>
      <c r="N11" s="484"/>
      <c r="O11" s="484"/>
      <c r="AK11" s="409" t="s">
        <v>36</v>
      </c>
      <c r="AL11" s="493"/>
    </row>
    <row r="12" spans="1:38" ht="27" customHeight="1">
      <c r="A12" s="417"/>
      <c r="B12" s="417"/>
      <c r="C12" s="438"/>
      <c r="D12" s="444"/>
      <c r="E12" s="444"/>
      <c r="F12" s="444"/>
      <c r="G12" s="417"/>
      <c r="H12" s="456"/>
      <c r="I12" s="456"/>
      <c r="J12" s="417"/>
      <c r="K12" s="475"/>
      <c r="L12" s="482"/>
      <c r="M12" s="484"/>
      <c r="N12" s="484"/>
      <c r="O12" s="484"/>
      <c r="AK12" s="409" t="s">
        <v>36</v>
      </c>
      <c r="AL12" s="493"/>
    </row>
    <row r="13" spans="1:38" ht="27" customHeight="1">
      <c r="A13" s="417"/>
      <c r="B13" s="417"/>
      <c r="C13" s="438"/>
      <c r="D13" s="444"/>
      <c r="E13" s="444"/>
      <c r="F13" s="444"/>
      <c r="G13" s="417"/>
      <c r="H13" s="456"/>
      <c r="I13" s="456"/>
      <c r="J13" s="417"/>
      <c r="K13" s="475"/>
      <c r="L13" s="482"/>
      <c r="M13" s="484"/>
      <c r="N13" s="484"/>
      <c r="O13" s="484"/>
      <c r="AK13" s="409" t="s">
        <v>36</v>
      </c>
      <c r="AL13" s="493"/>
    </row>
    <row r="14" spans="1:38" ht="27" customHeight="1">
      <c r="A14" s="417"/>
      <c r="B14" s="417"/>
      <c r="C14" s="438"/>
      <c r="D14" s="444"/>
      <c r="E14" s="444"/>
      <c r="F14" s="444"/>
      <c r="G14" s="417"/>
      <c r="H14" s="456"/>
      <c r="I14" s="456"/>
      <c r="J14" s="417"/>
      <c r="K14" s="475"/>
      <c r="L14" s="482"/>
      <c r="M14" s="484"/>
      <c r="N14" s="484"/>
      <c r="O14" s="484"/>
      <c r="AK14" s="409" t="s">
        <v>36</v>
      </c>
      <c r="AL14" s="493"/>
    </row>
    <row r="15" spans="1:38" ht="27" customHeight="1">
      <c r="A15" s="417"/>
      <c r="B15" s="417"/>
      <c r="C15" s="438"/>
      <c r="D15" s="444"/>
      <c r="E15" s="444"/>
      <c r="F15" s="444"/>
      <c r="G15" s="417"/>
      <c r="H15" s="456"/>
      <c r="I15" s="456"/>
      <c r="J15" s="417"/>
      <c r="K15" s="475"/>
      <c r="L15" s="482"/>
      <c r="M15" s="484"/>
      <c r="N15" s="484"/>
      <c r="O15" s="484"/>
      <c r="AK15" s="409" t="s">
        <v>36</v>
      </c>
      <c r="AL15" s="493"/>
    </row>
    <row r="16" spans="1:38" ht="27" customHeight="1">
      <c r="A16" s="417"/>
      <c r="B16" s="417"/>
      <c r="C16" s="438"/>
      <c r="D16" s="444"/>
      <c r="E16" s="444"/>
      <c r="F16" s="444"/>
      <c r="G16" s="417"/>
      <c r="H16" s="456"/>
      <c r="I16" s="456"/>
      <c r="J16" s="417"/>
      <c r="K16" s="475"/>
      <c r="L16" s="482"/>
      <c r="M16" s="484"/>
      <c r="N16" s="484"/>
      <c r="O16" s="484"/>
      <c r="AK16" s="409" t="s">
        <v>36</v>
      </c>
      <c r="AL16" s="493"/>
    </row>
    <row r="17" spans="1:38" ht="27" customHeight="1">
      <c r="A17" s="417"/>
      <c r="B17" s="417"/>
      <c r="C17" s="438"/>
      <c r="D17" s="444"/>
      <c r="E17" s="444"/>
      <c r="F17" s="444"/>
      <c r="G17" s="417"/>
      <c r="H17" s="456"/>
      <c r="I17" s="456"/>
      <c r="J17" s="417"/>
      <c r="K17" s="475"/>
      <c r="L17" s="482"/>
      <c r="M17" s="484"/>
      <c r="N17" s="484"/>
      <c r="O17" s="484"/>
      <c r="AK17" s="409" t="s">
        <v>36</v>
      </c>
      <c r="AL17" s="493"/>
    </row>
    <row r="18" spans="1:38" ht="27" customHeight="1">
      <c r="A18" s="417"/>
      <c r="B18" s="417"/>
      <c r="C18" s="438"/>
      <c r="D18" s="444"/>
      <c r="E18" s="444"/>
      <c r="F18" s="444"/>
      <c r="G18" s="417"/>
      <c r="H18" s="456"/>
      <c r="I18" s="456"/>
      <c r="J18" s="417"/>
      <c r="K18" s="475"/>
      <c r="L18" s="482"/>
      <c r="M18" s="484"/>
      <c r="N18" s="484"/>
      <c r="O18" s="484"/>
      <c r="AK18" s="409" t="s">
        <v>36</v>
      </c>
      <c r="AL18" s="493"/>
    </row>
    <row r="19" spans="1:38" ht="27" customHeight="1">
      <c r="A19" s="417"/>
      <c r="B19" s="417"/>
      <c r="C19" s="438"/>
      <c r="D19" s="444"/>
      <c r="E19" s="444"/>
      <c r="F19" s="444"/>
      <c r="G19" s="417"/>
      <c r="H19" s="456"/>
      <c r="I19" s="456"/>
      <c r="J19" s="417"/>
      <c r="K19" s="475"/>
      <c r="L19" s="482"/>
      <c r="M19" s="484"/>
      <c r="N19" s="484"/>
      <c r="O19" s="484"/>
      <c r="AK19" s="409" t="s">
        <v>36</v>
      </c>
      <c r="AL19" s="493"/>
    </row>
    <row r="20" spans="1:38" ht="27" customHeight="1">
      <c r="A20" s="417"/>
      <c r="B20" s="417"/>
      <c r="C20" s="438"/>
      <c r="D20" s="444"/>
      <c r="E20" s="444"/>
      <c r="F20" s="444"/>
      <c r="G20" s="417"/>
      <c r="H20" s="456"/>
      <c r="I20" s="456"/>
      <c r="J20" s="417"/>
      <c r="K20" s="475"/>
      <c r="L20" s="483"/>
      <c r="M20" s="484"/>
      <c r="N20" s="484"/>
      <c r="O20" s="484"/>
      <c r="AK20" s="409" t="s">
        <v>36</v>
      </c>
      <c r="AL20" s="493"/>
    </row>
    <row r="21" spans="1:38" ht="27" customHeight="1">
      <c r="A21" s="417"/>
      <c r="B21" s="417"/>
      <c r="C21" s="438"/>
      <c r="D21" s="444"/>
      <c r="E21" s="444"/>
      <c r="F21" s="444"/>
      <c r="G21" s="417"/>
      <c r="H21" s="456"/>
      <c r="I21" s="456"/>
      <c r="J21" s="417"/>
      <c r="K21" s="475"/>
      <c r="L21" s="482"/>
      <c r="M21" s="484"/>
      <c r="N21" s="484"/>
      <c r="O21" s="484"/>
      <c r="AK21" s="409" t="s">
        <v>36</v>
      </c>
      <c r="AL21" s="493"/>
    </row>
    <row r="22" spans="1:38" ht="27" customHeight="1">
      <c r="A22" s="417"/>
      <c r="B22" s="417"/>
      <c r="C22" s="438"/>
      <c r="D22" s="444"/>
      <c r="E22" s="444"/>
      <c r="F22" s="444"/>
      <c r="G22" s="417"/>
      <c r="H22" s="456"/>
      <c r="I22" s="456"/>
      <c r="J22" s="417"/>
      <c r="K22" s="475"/>
      <c r="L22" s="482"/>
      <c r="M22" s="484"/>
      <c r="N22" s="484"/>
      <c r="O22" s="484"/>
      <c r="AK22" s="409" t="s">
        <v>36</v>
      </c>
      <c r="AL22" s="493"/>
    </row>
    <row r="23" spans="1:38" ht="27" customHeight="1">
      <c r="A23" s="417"/>
      <c r="B23" s="417"/>
      <c r="C23" s="438"/>
      <c r="D23" s="444"/>
      <c r="E23" s="444"/>
      <c r="F23" s="444"/>
      <c r="G23" s="417"/>
      <c r="H23" s="456"/>
      <c r="I23" s="456"/>
      <c r="J23" s="417"/>
      <c r="K23" s="475"/>
      <c r="L23" s="482"/>
      <c r="M23" s="484"/>
      <c r="N23" s="484"/>
      <c r="O23" s="484"/>
      <c r="AK23" s="409" t="s">
        <v>36</v>
      </c>
      <c r="AL23" s="493"/>
    </row>
    <row r="24" spans="1:38" ht="27" customHeight="1">
      <c r="A24" s="417"/>
      <c r="B24" s="417"/>
      <c r="C24" s="438"/>
      <c r="D24" s="444"/>
      <c r="E24" s="444"/>
      <c r="F24" s="444"/>
      <c r="G24" s="417"/>
      <c r="H24" s="456"/>
      <c r="I24" s="456"/>
      <c r="J24" s="417"/>
      <c r="K24" s="475"/>
      <c r="L24" s="482"/>
      <c r="M24" s="484"/>
      <c r="N24" s="484"/>
      <c r="O24" s="484"/>
      <c r="AK24" s="409" t="s">
        <v>36</v>
      </c>
      <c r="AL24" s="493"/>
    </row>
    <row r="25" spans="1:38" ht="27" customHeight="1">
      <c r="A25" s="417"/>
      <c r="B25" s="417"/>
      <c r="C25" s="438"/>
      <c r="D25" s="444"/>
      <c r="E25" s="444"/>
      <c r="F25" s="444"/>
      <c r="G25" s="417"/>
      <c r="H25" s="456"/>
      <c r="I25" s="456"/>
      <c r="J25" s="417"/>
      <c r="K25" s="475"/>
      <c r="L25" s="483"/>
      <c r="M25" s="484"/>
      <c r="N25" s="484"/>
      <c r="O25" s="484"/>
      <c r="AK25" s="409" t="s">
        <v>36</v>
      </c>
      <c r="AL25" s="493"/>
    </row>
    <row r="26" spans="1:38" ht="27" customHeight="1">
      <c r="A26" s="417"/>
      <c r="B26" s="417"/>
      <c r="C26" s="438"/>
      <c r="D26" s="444"/>
      <c r="E26" s="444"/>
      <c r="F26" s="444"/>
      <c r="G26" s="417"/>
      <c r="H26" s="456"/>
      <c r="I26" s="456"/>
      <c r="J26" s="417"/>
      <c r="K26" s="475"/>
      <c r="L26" s="482"/>
      <c r="M26" s="484"/>
      <c r="N26" s="484"/>
      <c r="O26" s="484"/>
      <c r="AK26" s="409" t="s">
        <v>36</v>
      </c>
      <c r="AL26" s="493"/>
    </row>
    <row r="27" spans="1:38" ht="27" customHeight="1">
      <c r="A27" s="417"/>
      <c r="B27" s="417"/>
      <c r="C27" s="438"/>
      <c r="D27" s="444"/>
      <c r="E27" s="444"/>
      <c r="F27" s="444"/>
      <c r="G27" s="417"/>
      <c r="H27" s="456"/>
      <c r="I27" s="456"/>
      <c r="J27" s="417"/>
      <c r="K27" s="475"/>
      <c r="L27" s="482"/>
      <c r="M27" s="484"/>
      <c r="N27" s="484"/>
      <c r="O27" s="484"/>
      <c r="AK27" s="409" t="s">
        <v>36</v>
      </c>
      <c r="AL27" s="493"/>
    </row>
    <row r="28" spans="1:38" ht="27" customHeight="1">
      <c r="A28" s="417"/>
      <c r="B28" s="417"/>
      <c r="C28" s="438"/>
      <c r="D28" s="444"/>
      <c r="E28" s="444"/>
      <c r="F28" s="444"/>
      <c r="G28" s="417"/>
      <c r="H28" s="456"/>
      <c r="I28" s="456"/>
      <c r="J28" s="417"/>
      <c r="K28" s="475"/>
      <c r="L28" s="482"/>
      <c r="M28" s="484"/>
      <c r="N28" s="484"/>
      <c r="O28" s="484"/>
      <c r="AK28" s="409" t="s">
        <v>36</v>
      </c>
      <c r="AL28" s="493"/>
    </row>
    <row r="29" spans="1:38" ht="27" customHeight="1">
      <c r="A29" s="417"/>
      <c r="B29" s="417"/>
      <c r="C29" s="438"/>
      <c r="D29" s="444"/>
      <c r="E29" s="444"/>
      <c r="F29" s="444"/>
      <c r="G29" s="438"/>
      <c r="H29" s="456"/>
      <c r="I29" s="456"/>
      <c r="J29" s="438"/>
      <c r="K29" s="475"/>
      <c r="L29" s="482"/>
      <c r="M29" s="484"/>
      <c r="N29" s="484"/>
      <c r="O29" s="484"/>
      <c r="AL29" s="493"/>
    </row>
    <row r="30" spans="1:38">
      <c r="A30" s="417"/>
      <c r="B30" s="417"/>
      <c r="C30" s="438"/>
      <c r="D30" s="444"/>
      <c r="E30" s="444"/>
      <c r="F30" s="444"/>
      <c r="G30" s="438"/>
      <c r="H30" s="456"/>
      <c r="I30" s="456"/>
      <c r="J30" s="438"/>
      <c r="K30" s="475"/>
      <c r="L30" s="484"/>
      <c r="M30" s="484"/>
      <c r="N30" s="484"/>
      <c r="O30" s="484"/>
    </row>
    <row r="31" spans="1:38">
      <c r="A31" s="417"/>
      <c r="B31" s="417"/>
      <c r="C31" s="438"/>
      <c r="D31" s="444"/>
      <c r="E31" s="444"/>
      <c r="F31" s="444"/>
      <c r="G31" s="438"/>
      <c r="H31" s="456"/>
      <c r="I31" s="456"/>
      <c r="J31" s="438"/>
      <c r="K31" s="475"/>
      <c r="L31" s="484"/>
      <c r="M31" s="484"/>
      <c r="N31" s="484"/>
      <c r="O31" s="484"/>
    </row>
    <row r="32" spans="1:38">
      <c r="A32" s="417"/>
      <c r="B32" s="417"/>
      <c r="C32" s="438"/>
      <c r="D32" s="444"/>
      <c r="E32" s="444"/>
      <c r="F32" s="444"/>
      <c r="G32" s="438"/>
      <c r="H32" s="456"/>
      <c r="I32" s="456"/>
      <c r="J32" s="438"/>
      <c r="K32" s="475"/>
      <c r="L32" s="484"/>
      <c r="M32" s="484"/>
      <c r="N32" s="484"/>
      <c r="O32" s="484"/>
    </row>
    <row r="33" spans="1:37" s="410" customFormat="1" ht="19.149999999999999" customHeight="1">
      <c r="A33" s="418"/>
      <c r="B33" s="432"/>
      <c r="C33" s="432" t="s">
        <v>483</v>
      </c>
      <c r="D33" s="432"/>
      <c r="E33" s="432"/>
      <c r="F33" s="432"/>
      <c r="G33" s="432"/>
      <c r="H33" s="432"/>
      <c r="I33" s="432"/>
      <c r="J33" s="432"/>
      <c r="K33" s="432"/>
      <c r="L33" s="432"/>
      <c r="M33" s="432"/>
      <c r="N33" s="432"/>
      <c r="O33" s="432"/>
      <c r="P33" s="491"/>
      <c r="Q33" s="492"/>
      <c r="R33" s="492"/>
      <c r="S33" s="492"/>
      <c r="T33" s="492"/>
      <c r="U33" s="492"/>
      <c r="V33" s="492"/>
      <c r="W33" s="492"/>
      <c r="X33" s="492"/>
      <c r="Y33" s="492"/>
    </row>
    <row r="34" spans="1:37">
      <c r="A34" s="419"/>
      <c r="B34" s="419"/>
      <c r="C34" s="439"/>
      <c r="D34" s="445"/>
      <c r="E34" s="445"/>
      <c r="F34" s="445"/>
      <c r="G34" s="439"/>
      <c r="H34" s="457"/>
      <c r="I34" s="457"/>
      <c r="J34" s="439"/>
      <c r="K34" s="476"/>
      <c r="L34" s="485"/>
      <c r="M34" s="485"/>
      <c r="N34" s="485"/>
      <c r="O34" s="485"/>
    </row>
    <row r="35" spans="1:37">
      <c r="A35" s="420"/>
      <c r="B35" s="433"/>
      <c r="C35" s="433"/>
      <c r="D35" s="433"/>
      <c r="E35" s="433"/>
      <c r="F35" s="433"/>
      <c r="G35" s="433"/>
      <c r="H35" s="420"/>
      <c r="I35" s="420"/>
      <c r="J35" s="467"/>
    </row>
    <row r="36" spans="1:37">
      <c r="A36" s="421"/>
      <c r="B36" s="434"/>
      <c r="C36" s="434"/>
      <c r="D36" s="434"/>
      <c r="E36" s="434"/>
      <c r="F36" s="434"/>
      <c r="G36" s="434"/>
      <c r="H36" s="458"/>
      <c r="I36" s="458"/>
      <c r="J36" s="468"/>
    </row>
    <row r="37" spans="1:37">
      <c r="A37" s="422"/>
      <c r="B37" s="435"/>
      <c r="C37" s="435"/>
      <c r="D37" s="435"/>
      <c r="E37" s="435"/>
      <c r="F37" s="435"/>
      <c r="G37" s="435"/>
      <c r="H37" s="435"/>
      <c r="I37" s="435"/>
      <c r="J37" s="435"/>
    </row>
    <row r="38" spans="1:37">
      <c r="A38" s="423"/>
      <c r="B38" s="423"/>
      <c r="C38" s="423"/>
      <c r="D38" s="423"/>
      <c r="E38" s="423"/>
      <c r="F38" s="423"/>
      <c r="G38" s="423"/>
      <c r="H38" s="459"/>
      <c r="I38" s="463"/>
      <c r="J38" s="469"/>
    </row>
    <row r="39" spans="1:37" s="411" customFormat="1" ht="29.25" customHeight="1">
      <c r="A39" s="424" t="s">
        <v>606</v>
      </c>
      <c r="B39" s="424"/>
      <c r="C39" s="440" t="s">
        <v>829</v>
      </c>
      <c r="D39" s="440"/>
      <c r="E39" s="440"/>
      <c r="F39" s="440"/>
      <c r="G39" s="451"/>
      <c r="H39" s="460"/>
      <c r="I39" s="460" t="s">
        <v>292</v>
      </c>
      <c r="J39" s="470"/>
      <c r="K39" s="477"/>
      <c r="AK39" s="477"/>
    </row>
    <row r="40" spans="1:37">
      <c r="A40" s="425"/>
      <c r="B40" s="436"/>
      <c r="C40" s="436"/>
      <c r="D40" s="436"/>
      <c r="E40" s="436"/>
      <c r="F40" s="436"/>
      <c r="G40" s="436"/>
      <c r="H40" s="459"/>
      <c r="I40" s="464"/>
      <c r="J40" s="471"/>
    </row>
    <row r="41" spans="1:37">
      <c r="A41" s="425"/>
      <c r="B41" s="436"/>
      <c r="C41" s="436"/>
      <c r="D41" s="436"/>
      <c r="E41" s="436"/>
      <c r="F41" s="436"/>
      <c r="G41" s="436"/>
      <c r="H41" s="459"/>
      <c r="I41" s="463"/>
      <c r="J41" s="469"/>
    </row>
    <row r="42" spans="1:37">
      <c r="A42" s="425"/>
      <c r="B42" s="437"/>
      <c r="C42" s="437"/>
      <c r="D42" s="437"/>
      <c r="E42" s="437"/>
      <c r="F42" s="437"/>
      <c r="G42" s="437"/>
      <c r="H42" s="459"/>
      <c r="I42" s="465"/>
      <c r="J42" s="472"/>
    </row>
    <row r="43" spans="1:37">
      <c r="A43" s="426"/>
      <c r="B43" s="437"/>
      <c r="C43" s="437"/>
      <c r="D43" s="437"/>
      <c r="E43" s="437"/>
      <c r="F43" s="437"/>
      <c r="G43" s="437"/>
      <c r="H43" s="459"/>
      <c r="I43" s="465"/>
      <c r="J43" s="472"/>
    </row>
    <row r="44" spans="1:37">
      <c r="A44" s="426"/>
      <c r="B44" s="437"/>
      <c r="C44" s="437"/>
      <c r="D44" s="437"/>
      <c r="E44" s="437"/>
      <c r="F44" s="437"/>
      <c r="G44" s="437"/>
      <c r="H44" s="459"/>
      <c r="I44" s="465"/>
      <c r="J44" s="472"/>
    </row>
    <row r="45" spans="1:37">
      <c r="A45" s="426"/>
      <c r="B45" s="437"/>
      <c r="C45" s="437"/>
      <c r="D45" s="437"/>
      <c r="E45" s="437"/>
      <c r="F45" s="437"/>
      <c r="G45" s="437"/>
      <c r="H45" s="459"/>
      <c r="I45" s="465"/>
      <c r="J45" s="472"/>
    </row>
    <row r="46" spans="1:37">
      <c r="A46" s="426"/>
      <c r="B46" s="437"/>
      <c r="C46" s="437"/>
      <c r="D46" s="437"/>
      <c r="E46" s="437"/>
      <c r="F46" s="437"/>
      <c r="G46" s="437"/>
      <c r="H46" s="461"/>
      <c r="I46" s="465"/>
      <c r="J46" s="472"/>
    </row>
    <row r="57" spans="1:10">
      <c r="A57" s="427" t="s">
        <v>550</v>
      </c>
      <c r="B57" s="427"/>
      <c r="C57" s="427"/>
      <c r="D57" s="427"/>
      <c r="E57" s="427"/>
      <c r="F57" s="427"/>
      <c r="G57" s="427"/>
      <c r="H57" s="427"/>
      <c r="I57" s="427"/>
      <c r="J57" s="427"/>
    </row>
    <row r="58" spans="1:10">
      <c r="A58" s="427" t="s">
        <v>601</v>
      </c>
      <c r="B58" s="427"/>
      <c r="C58" s="427"/>
      <c r="D58" s="427"/>
      <c r="E58" s="427"/>
      <c r="F58" s="427"/>
      <c r="G58" s="427"/>
      <c r="H58" s="427"/>
      <c r="I58" s="427"/>
      <c r="J58" s="427"/>
    </row>
    <row r="59" spans="1:10" ht="45" customHeight="1">
      <c r="A59" s="428" t="s">
        <v>564</v>
      </c>
      <c r="B59" s="428"/>
      <c r="C59" s="428"/>
      <c r="D59" s="428"/>
      <c r="E59" s="428"/>
      <c r="F59" s="428"/>
      <c r="G59" s="428"/>
      <c r="H59" s="428"/>
      <c r="I59" s="428"/>
      <c r="J59" s="428"/>
    </row>
    <row r="60" spans="1:10" ht="56.25" customHeight="1">
      <c r="A60" s="429" t="s">
        <v>254</v>
      </c>
      <c r="B60" s="429"/>
      <c r="C60" s="429"/>
      <c r="D60" s="429"/>
      <c r="E60" s="429"/>
      <c r="F60" s="429"/>
      <c r="G60" s="429"/>
      <c r="H60" s="429"/>
      <c r="I60" s="429"/>
      <c r="J60" s="429"/>
    </row>
    <row r="61" spans="1:10">
      <c r="A61" s="427" t="s">
        <v>603</v>
      </c>
      <c r="B61" s="427"/>
      <c r="C61" s="427"/>
      <c r="D61" s="427"/>
      <c r="E61" s="427"/>
      <c r="F61" s="427"/>
      <c r="G61" s="427"/>
      <c r="H61" s="427"/>
      <c r="I61" s="427"/>
      <c r="J61" s="427"/>
    </row>
    <row r="62" spans="1:10" ht="45" customHeight="1">
      <c r="A62" s="428" t="s">
        <v>460</v>
      </c>
      <c r="B62" s="428"/>
      <c r="C62" s="428"/>
      <c r="D62" s="428"/>
      <c r="E62" s="428"/>
      <c r="F62" s="428"/>
      <c r="G62" s="428"/>
      <c r="H62" s="428"/>
      <c r="I62" s="428"/>
      <c r="J62" s="428"/>
    </row>
    <row r="63" spans="1:10">
      <c r="A63" s="427" t="s">
        <v>604</v>
      </c>
      <c r="B63" s="427"/>
      <c r="C63" s="427"/>
      <c r="D63" s="427"/>
      <c r="E63" s="427"/>
      <c r="F63" s="427"/>
      <c r="G63" s="427"/>
      <c r="H63" s="427"/>
      <c r="I63" s="427"/>
      <c r="J63" s="427"/>
    </row>
    <row r="64" spans="1:10" ht="178.8" customHeight="1">
      <c r="A64" s="429" t="s">
        <v>557</v>
      </c>
      <c r="B64" s="429"/>
      <c r="C64" s="429"/>
      <c r="D64" s="429"/>
      <c r="E64" s="429"/>
      <c r="F64" s="429"/>
      <c r="G64" s="429"/>
      <c r="H64" s="429"/>
      <c r="I64" s="429"/>
      <c r="J64" s="429"/>
    </row>
  </sheetData>
  <sheetProtection password="CC5D" sheet="1" objects="1" scenarios="1" selectLockedCells="1"/>
  <mergeCells count="25">
    <mergeCell ref="A2:I2"/>
    <mergeCell ref="L2:P2"/>
    <mergeCell ref="D4:F4"/>
    <mergeCell ref="G4:J4"/>
    <mergeCell ref="K4:O4"/>
    <mergeCell ref="M5:O5"/>
    <mergeCell ref="A37:I37"/>
    <mergeCell ref="C39:F39"/>
    <mergeCell ref="A57:J57"/>
    <mergeCell ref="A58:J58"/>
    <mergeCell ref="A59:J59"/>
    <mergeCell ref="A60:J60"/>
    <mergeCell ref="A61:J61"/>
    <mergeCell ref="A62:J62"/>
    <mergeCell ref="A63:J63"/>
    <mergeCell ref="A64:J64"/>
    <mergeCell ref="A4:A6"/>
    <mergeCell ref="B4:B6"/>
    <mergeCell ref="C4:C6"/>
    <mergeCell ref="E5:E6"/>
    <mergeCell ref="F5:F6"/>
    <mergeCell ref="H5:H6"/>
    <mergeCell ref="I5:I6"/>
    <mergeCell ref="J5:J6"/>
    <mergeCell ref="L5:L6"/>
  </mergeCells>
  <phoneticPr fontId="7"/>
  <dataValidations count="4">
    <dataValidation type="list" allowBlank="1" showDropDown="0" showInputMessage="1" showErrorMessage="0" prompt="下記リストから該当する記号を選択" sqref="H7:H32 H34">
      <formula1>"A,B,C,D,E,F,G,H,I,J,K,L,M"</formula1>
    </dataValidation>
    <dataValidation type="list" allowBlank="1" showDropDown="0" showInputMessage="1" showErrorMessage="0" prompt="下記リストから該当する年齢区分を選択" sqref="I34 I7:I32">
      <formula1>"ア,イ,ウ,エ,オ,カ,キ,ク,ケ,コ,−,"</formula1>
    </dataValidation>
    <dataValidation type="list" allowBlank="1" showDropDown="0" showInputMessage="1" showErrorMessage="1" sqref="I35:J35">
      <formula1>"ア,イ,ウ,エ,オ,カ,キ,ク,ケ,コ,−,"</formula1>
    </dataValidation>
    <dataValidation type="list" allowBlank="1" showDropDown="0" showInputMessage="1" showErrorMessage="1" sqref="H35">
      <formula1>"A,B,C,D,E,F,G,H,I,J,K,L,M"</formula1>
    </dataValidation>
  </dataValidations>
  <pageMargins left="0.31496062992125984" right="0.31496062992125984" top="0.74803149606299213" bottom="0.74803149606299213" header="0.31496062992125984" footer="0.31496062992125984"/>
  <pageSetup paperSize="9" scale="58" fitToWidth="1" fitToHeight="2" orientation="portrait" usePrinterDefaults="1" cellComments="asDisplayed" r:id="rId1"/>
  <rowBreaks count="1" manualBreakCount="1">
    <brk id="37" max="14"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8">
    <tabColor rgb="FFCCFFCC"/>
  </sheetPr>
  <dimension ref="A1:AA280"/>
  <sheetViews>
    <sheetView showGridLines="0" view="pageBreakPreview" zoomScaleSheetLayoutView="100" workbookViewId="0">
      <selection sqref="A1:C1"/>
    </sheetView>
  </sheetViews>
  <sheetFormatPr defaultColWidth="8.625" defaultRowHeight="18" customHeight="1"/>
  <cols>
    <col min="1" max="2" width="3.5" style="494" customWidth="1"/>
    <col min="3" max="3" width="8" style="494" customWidth="1"/>
    <col min="4" max="4" width="4.75" style="494" customWidth="1"/>
    <col min="5" max="5" width="7.625" style="494" customWidth="1"/>
    <col min="6" max="6" width="7.125" style="494" customWidth="1"/>
    <col min="7" max="7" width="5.75" style="494" hidden="1" customWidth="1"/>
    <col min="8" max="8" width="4.625" style="494" customWidth="1"/>
    <col min="9" max="9" width="8.625" style="494"/>
    <col min="10" max="10" width="8.375" style="494" customWidth="1"/>
    <col min="11" max="11" width="7.125" style="494" customWidth="1"/>
    <col min="12" max="12" width="6.125" style="494" hidden="1" customWidth="1"/>
    <col min="13" max="13" width="4.5" style="494" customWidth="1"/>
    <col min="14" max="15" width="7.625" style="494" customWidth="1"/>
    <col min="16" max="16" width="7.125" style="494" customWidth="1"/>
    <col min="17" max="17" width="7" style="494" hidden="1" customWidth="1"/>
    <col min="18" max="18" width="4.625" style="494" customWidth="1"/>
    <col min="19" max="20" width="7.625" style="494" customWidth="1"/>
    <col min="21" max="21" width="7.125" style="494" customWidth="1"/>
    <col min="22" max="22" width="5.625" style="494" hidden="1" customWidth="1"/>
    <col min="23" max="23" width="5.625" style="494" customWidth="1"/>
    <col min="24" max="24" width="7.625" style="494" customWidth="1"/>
    <col min="25" max="27" width="3.875" style="1" customWidth="1"/>
    <col min="28" max="41" width="4.625" style="1" customWidth="1"/>
    <col min="42" max="42" width="3.75" style="1" customWidth="1"/>
    <col min="43" max="84" width="4.625" style="1" customWidth="1"/>
    <col min="85" max="16384" width="8.625" style="1"/>
  </cols>
  <sheetData>
    <row r="1" spans="1:24" s="495" customFormat="1" ht="18" customHeight="1">
      <c r="A1" s="503" t="str">
        <f>"（"&amp;'別紙１①'!R20&amp;"）"</f>
        <v>（別紙1）</v>
      </c>
      <c r="B1" s="503"/>
      <c r="C1" s="503"/>
      <c r="D1" s="504"/>
      <c r="E1" s="504"/>
      <c r="F1" s="504"/>
      <c r="G1" s="504"/>
      <c r="H1" s="504"/>
      <c r="I1" s="504"/>
      <c r="J1" s="504"/>
      <c r="K1" s="504"/>
      <c r="L1" s="504"/>
      <c r="M1" s="504"/>
      <c r="N1" s="504"/>
      <c r="O1" s="504"/>
      <c r="P1" s="504"/>
      <c r="Q1" s="504"/>
      <c r="R1" s="504"/>
      <c r="S1" s="504"/>
      <c r="T1" s="504"/>
      <c r="U1" s="504"/>
      <c r="V1" s="504"/>
      <c r="W1" s="504"/>
      <c r="X1" s="504"/>
    </row>
    <row r="2" spans="1:24" s="495" customFormat="1" ht="18" customHeight="1">
      <c r="A2" s="504"/>
      <c r="B2" s="504"/>
      <c r="C2" s="504"/>
      <c r="D2" s="504"/>
      <c r="E2" s="504"/>
      <c r="F2" s="504"/>
      <c r="G2" s="504"/>
      <c r="H2" s="504"/>
      <c r="I2" s="504"/>
      <c r="J2" s="504"/>
      <c r="K2" s="504"/>
      <c r="L2" s="504"/>
      <c r="M2" s="504"/>
      <c r="N2" s="504"/>
      <c r="O2" s="504"/>
      <c r="P2" s="504"/>
      <c r="Q2" s="504"/>
      <c r="R2" s="504"/>
      <c r="S2" s="504"/>
      <c r="T2" s="504"/>
      <c r="U2" s="504"/>
      <c r="V2" s="504"/>
      <c r="W2" s="504"/>
      <c r="X2" s="504"/>
    </row>
    <row r="3" spans="1:24" s="495" customFormat="1" ht="18" customHeight="1">
      <c r="A3" s="505" t="s">
        <v>180</v>
      </c>
      <c r="B3" s="505"/>
      <c r="C3" s="505"/>
      <c r="D3" s="505"/>
      <c r="E3" s="505"/>
      <c r="F3" s="505"/>
      <c r="G3" s="505"/>
      <c r="H3" s="505"/>
      <c r="I3" s="505"/>
      <c r="J3" s="505"/>
      <c r="K3" s="505"/>
      <c r="L3" s="505"/>
      <c r="M3" s="505"/>
      <c r="N3" s="505"/>
      <c r="O3" s="505"/>
      <c r="P3" s="505"/>
      <c r="Q3" s="505"/>
      <c r="R3" s="505"/>
      <c r="S3" s="505"/>
      <c r="T3" s="505"/>
      <c r="U3" s="505"/>
      <c r="V3" s="505"/>
      <c r="W3" s="505"/>
      <c r="X3" s="505"/>
    </row>
    <row r="4" spans="1:24" s="410" customFormat="1" ht="18" customHeight="1">
      <c r="A4" s="506" t="s">
        <v>183</v>
      </c>
      <c r="B4" s="506"/>
      <c r="C4" s="506"/>
      <c r="D4" s="506"/>
      <c r="E4" s="506"/>
      <c r="F4" s="506"/>
      <c r="G4" s="506"/>
      <c r="H4" s="506"/>
      <c r="I4" s="506"/>
      <c r="J4" s="506"/>
      <c r="K4" s="506"/>
      <c r="L4" s="506"/>
      <c r="M4" s="506"/>
      <c r="N4" s="506"/>
      <c r="O4" s="506"/>
      <c r="P4" s="506"/>
      <c r="Q4" s="506"/>
      <c r="R4" s="506"/>
      <c r="S4" s="506"/>
      <c r="T4" s="506"/>
      <c r="U4" s="506"/>
      <c r="V4" s="506"/>
      <c r="W4" s="506"/>
      <c r="X4" s="506"/>
    </row>
    <row r="5" spans="1:24" s="410" customFormat="1" ht="18" customHeight="1">
      <c r="A5" s="507"/>
      <c r="B5" s="507"/>
      <c r="C5" s="507"/>
      <c r="D5" s="507"/>
      <c r="E5" s="507"/>
      <c r="F5" s="507"/>
      <c r="G5" s="507"/>
      <c r="H5" s="507"/>
      <c r="I5" s="507"/>
      <c r="J5" s="507"/>
      <c r="K5" s="507"/>
      <c r="L5" s="507"/>
      <c r="M5" s="507"/>
      <c r="N5" s="507"/>
      <c r="O5" s="507"/>
      <c r="P5" s="507"/>
      <c r="Q5" s="507"/>
      <c r="R5" s="507"/>
      <c r="S5" s="507"/>
      <c r="T5" s="507"/>
      <c r="U5" s="507"/>
      <c r="V5" s="507"/>
      <c r="W5" s="507"/>
      <c r="X5" s="507"/>
    </row>
    <row r="6" spans="1:24" s="410" customFormat="1" ht="18" customHeight="1">
      <c r="A6" s="507" t="s">
        <v>187</v>
      </c>
      <c r="B6" s="507"/>
      <c r="C6" s="507"/>
      <c r="D6" s="507"/>
      <c r="E6" s="507"/>
      <c r="F6" s="507"/>
      <c r="G6" s="507"/>
      <c r="H6" s="507"/>
      <c r="I6" s="507"/>
      <c r="J6" s="507"/>
      <c r="K6" s="507"/>
      <c r="L6" s="507"/>
      <c r="M6" s="507"/>
      <c r="N6" s="507"/>
      <c r="O6" s="507"/>
      <c r="P6" s="507"/>
      <c r="Q6" s="507"/>
      <c r="R6" s="507"/>
      <c r="S6" s="507"/>
      <c r="T6" s="507"/>
      <c r="U6" s="507"/>
      <c r="V6" s="507"/>
      <c r="W6" s="507"/>
      <c r="X6" s="507"/>
    </row>
    <row r="7" spans="1:24" s="410" customFormat="1" ht="18" customHeight="1">
      <c r="A7" s="507"/>
      <c r="B7" s="507"/>
      <c r="C7" s="507"/>
      <c r="D7" s="507"/>
      <c r="E7" s="507"/>
      <c r="F7" s="507"/>
      <c r="G7" s="507"/>
      <c r="H7" s="507"/>
      <c r="I7" s="507"/>
      <c r="J7" s="507"/>
      <c r="K7" s="507"/>
      <c r="L7" s="507"/>
      <c r="M7" s="507"/>
      <c r="N7" s="507"/>
      <c r="O7" s="507"/>
      <c r="P7" s="507"/>
      <c r="Q7" s="507"/>
      <c r="R7" s="507"/>
      <c r="S7" s="507"/>
      <c r="T7" s="507"/>
      <c r="U7" s="507"/>
      <c r="V7" s="507"/>
      <c r="W7" s="507"/>
      <c r="X7" s="507"/>
    </row>
    <row r="8" spans="1:24" s="410" customFormat="1" ht="18" customHeight="1">
      <c r="A8" s="507" t="s">
        <v>493</v>
      </c>
      <c r="B8" s="507"/>
      <c r="C8" s="507"/>
      <c r="D8" s="507"/>
      <c r="E8" s="507"/>
      <c r="F8" s="507"/>
      <c r="G8" s="507"/>
      <c r="H8" s="507"/>
      <c r="I8" s="507"/>
      <c r="J8" s="507"/>
      <c r="K8" s="507"/>
      <c r="L8" s="507"/>
      <c r="M8" s="507"/>
      <c r="N8" s="507"/>
      <c r="O8" s="507"/>
      <c r="P8" s="507"/>
      <c r="Q8" s="507"/>
      <c r="R8" s="507"/>
      <c r="S8" s="507"/>
      <c r="T8" s="507"/>
      <c r="U8" s="507"/>
      <c r="V8" s="507"/>
      <c r="W8" s="507"/>
      <c r="X8" s="507"/>
    </row>
    <row r="9" spans="1:24" s="410" customFormat="1" ht="6" customHeight="1">
      <c r="A9" s="504"/>
      <c r="B9" s="507"/>
      <c r="C9" s="507"/>
      <c r="D9" s="507"/>
      <c r="E9" s="507"/>
      <c r="F9" s="507"/>
      <c r="G9" s="507"/>
      <c r="H9" s="507"/>
      <c r="I9" s="507"/>
      <c r="J9" s="507"/>
      <c r="K9" s="507"/>
      <c r="L9" s="507"/>
      <c r="M9" s="507"/>
      <c r="N9" s="507"/>
      <c r="O9" s="507"/>
      <c r="P9" s="507"/>
      <c r="Q9" s="507"/>
      <c r="R9" s="507"/>
      <c r="S9" s="507"/>
      <c r="T9" s="507"/>
      <c r="U9" s="507"/>
      <c r="V9" s="507"/>
      <c r="W9" s="507"/>
      <c r="X9" s="507"/>
    </row>
    <row r="10" spans="1:24" s="410" customFormat="1" ht="25.9" customHeight="1">
      <c r="A10" s="508" t="s">
        <v>343</v>
      </c>
      <c r="B10" s="508"/>
      <c r="C10" s="508"/>
      <c r="D10" s="508"/>
      <c r="E10" s="508"/>
      <c r="F10" s="508"/>
      <c r="G10" s="508"/>
      <c r="H10" s="508"/>
      <c r="I10" s="508"/>
      <c r="J10" s="508"/>
      <c r="K10" s="736" t="s">
        <v>41</v>
      </c>
      <c r="L10" s="736"/>
      <c r="M10" s="736"/>
      <c r="N10" s="736"/>
      <c r="O10" s="736"/>
      <c r="P10" s="736"/>
      <c r="Q10" s="736"/>
      <c r="R10" s="736"/>
      <c r="S10" s="736"/>
      <c r="T10" s="736"/>
      <c r="U10" s="507"/>
      <c r="V10" s="507"/>
      <c r="W10" s="507"/>
      <c r="X10" s="507"/>
    </row>
    <row r="11" spans="1:24" s="410" customFormat="1" ht="37.15" customHeight="1">
      <c r="A11" s="509" t="s">
        <v>495</v>
      </c>
      <c r="B11" s="509"/>
      <c r="C11" s="509"/>
      <c r="D11" s="509"/>
      <c r="E11" s="509"/>
      <c r="F11" s="509"/>
      <c r="G11" s="509"/>
      <c r="H11" s="509"/>
      <c r="I11" s="509"/>
      <c r="J11" s="509"/>
      <c r="K11" s="737"/>
      <c r="L11" s="737"/>
      <c r="M11" s="737"/>
      <c r="N11" s="737"/>
      <c r="O11" s="737"/>
      <c r="P11" s="737"/>
      <c r="Q11" s="737"/>
      <c r="R11" s="737"/>
      <c r="S11" s="737"/>
      <c r="T11" s="737"/>
      <c r="U11" s="507"/>
      <c r="V11" s="507"/>
      <c r="W11" s="507"/>
      <c r="X11" s="507"/>
    </row>
    <row r="12" spans="1:24" s="410" customFormat="1" ht="37.15" customHeight="1">
      <c r="A12" s="509" t="s">
        <v>496</v>
      </c>
      <c r="B12" s="509"/>
      <c r="C12" s="509"/>
      <c r="D12" s="509"/>
      <c r="E12" s="509"/>
      <c r="F12" s="509"/>
      <c r="G12" s="509"/>
      <c r="H12" s="509"/>
      <c r="I12" s="509"/>
      <c r="J12" s="509"/>
      <c r="K12" s="737"/>
      <c r="L12" s="737"/>
      <c r="M12" s="737"/>
      <c r="N12" s="737"/>
      <c r="O12" s="737"/>
      <c r="P12" s="737"/>
      <c r="Q12" s="737"/>
      <c r="R12" s="737"/>
      <c r="S12" s="737"/>
      <c r="T12" s="737"/>
      <c r="U12" s="507"/>
      <c r="V12" s="507"/>
      <c r="W12" s="507"/>
      <c r="X12" s="507"/>
    </row>
    <row r="13" spans="1:24" s="410" customFormat="1" ht="37.15" customHeight="1">
      <c r="A13" s="509" t="s">
        <v>497</v>
      </c>
      <c r="B13" s="509"/>
      <c r="C13" s="509"/>
      <c r="D13" s="509"/>
      <c r="E13" s="509"/>
      <c r="F13" s="509"/>
      <c r="G13" s="509"/>
      <c r="H13" s="509"/>
      <c r="I13" s="509"/>
      <c r="J13" s="509"/>
      <c r="K13" s="737"/>
      <c r="L13" s="737"/>
      <c r="M13" s="737"/>
      <c r="N13" s="737"/>
      <c r="O13" s="737"/>
      <c r="P13" s="737"/>
      <c r="Q13" s="737"/>
      <c r="R13" s="737"/>
      <c r="S13" s="737"/>
      <c r="T13" s="737"/>
      <c r="U13" s="507"/>
      <c r="V13" s="507"/>
      <c r="W13" s="507"/>
      <c r="X13" s="507"/>
    </row>
    <row r="14" spans="1:24" s="410" customFormat="1" ht="37.15" customHeight="1">
      <c r="A14" s="509" t="s">
        <v>177</v>
      </c>
      <c r="B14" s="509"/>
      <c r="C14" s="509"/>
      <c r="D14" s="509"/>
      <c r="E14" s="509"/>
      <c r="F14" s="509"/>
      <c r="G14" s="509"/>
      <c r="H14" s="509"/>
      <c r="I14" s="509"/>
      <c r="J14" s="509"/>
      <c r="K14" s="737"/>
      <c r="L14" s="737"/>
      <c r="M14" s="737"/>
      <c r="N14" s="737"/>
      <c r="O14" s="737"/>
      <c r="P14" s="737"/>
      <c r="Q14" s="737"/>
      <c r="R14" s="737"/>
      <c r="S14" s="737"/>
      <c r="T14" s="737"/>
      <c r="U14" s="507"/>
      <c r="V14" s="507"/>
      <c r="W14" s="507"/>
      <c r="X14" s="507"/>
    </row>
    <row r="15" spans="1:24" s="410" customFormat="1" ht="37.15" customHeight="1">
      <c r="A15" s="509" t="s">
        <v>235</v>
      </c>
      <c r="B15" s="509"/>
      <c r="C15" s="509"/>
      <c r="D15" s="509"/>
      <c r="E15" s="509"/>
      <c r="F15" s="509"/>
      <c r="G15" s="509"/>
      <c r="H15" s="509"/>
      <c r="I15" s="509"/>
      <c r="J15" s="509"/>
      <c r="K15" s="737"/>
      <c r="L15" s="737"/>
      <c r="M15" s="737"/>
      <c r="N15" s="737"/>
      <c r="O15" s="737"/>
      <c r="P15" s="737"/>
      <c r="Q15" s="737"/>
      <c r="R15" s="737"/>
      <c r="S15" s="737"/>
      <c r="T15" s="737"/>
      <c r="U15" s="507"/>
      <c r="V15" s="507"/>
      <c r="W15" s="507"/>
      <c r="X15" s="507"/>
    </row>
    <row r="16" spans="1:24" s="410" customFormat="1" ht="37.15" customHeight="1">
      <c r="A16" s="509" t="s">
        <v>223</v>
      </c>
      <c r="B16" s="509"/>
      <c r="C16" s="509"/>
      <c r="D16" s="509"/>
      <c r="E16" s="509"/>
      <c r="F16" s="509"/>
      <c r="G16" s="509"/>
      <c r="H16" s="509"/>
      <c r="I16" s="509"/>
      <c r="J16" s="509"/>
      <c r="K16" s="737"/>
      <c r="L16" s="737"/>
      <c r="M16" s="737"/>
      <c r="N16" s="737"/>
      <c r="O16" s="737"/>
      <c r="P16" s="737"/>
      <c r="Q16" s="737"/>
      <c r="R16" s="737"/>
      <c r="S16" s="737"/>
      <c r="T16" s="737"/>
      <c r="U16" s="507"/>
      <c r="V16" s="507"/>
      <c r="W16" s="507"/>
      <c r="X16" s="507"/>
    </row>
    <row r="17" spans="1:27" s="410" customFormat="1" ht="36.6" customHeight="1">
      <c r="A17" s="510" t="s">
        <v>245</v>
      </c>
      <c r="B17" s="510"/>
      <c r="C17" s="510"/>
      <c r="D17" s="510"/>
      <c r="E17" s="510"/>
      <c r="F17" s="510"/>
      <c r="G17" s="510"/>
      <c r="H17" s="510"/>
      <c r="I17" s="510"/>
      <c r="J17" s="510"/>
      <c r="K17" s="510"/>
      <c r="L17" s="510"/>
      <c r="M17" s="510"/>
      <c r="N17" s="510"/>
      <c r="O17" s="510"/>
      <c r="P17" s="510"/>
      <c r="Q17" s="510"/>
      <c r="R17" s="510"/>
      <c r="S17" s="510"/>
      <c r="T17" s="510"/>
      <c r="U17" s="507"/>
      <c r="V17" s="507"/>
      <c r="W17" s="507"/>
      <c r="X17" s="507"/>
    </row>
    <row r="18" spans="1:27" s="410" customFormat="1" ht="18" customHeight="1">
      <c r="A18" s="507"/>
      <c r="B18" s="507"/>
      <c r="C18" s="507"/>
      <c r="D18" s="507"/>
      <c r="E18" s="507"/>
      <c r="F18" s="507"/>
      <c r="G18" s="507"/>
      <c r="H18" s="507"/>
      <c r="I18" s="507"/>
      <c r="J18" s="507"/>
      <c r="K18" s="507"/>
      <c r="L18" s="507"/>
      <c r="M18" s="507"/>
      <c r="N18" s="507"/>
      <c r="O18" s="507"/>
      <c r="P18" s="507"/>
      <c r="Q18" s="507"/>
      <c r="R18" s="507"/>
      <c r="S18" s="507"/>
      <c r="T18" s="507"/>
      <c r="U18" s="507"/>
      <c r="V18" s="507"/>
      <c r="W18" s="507"/>
      <c r="X18" s="507"/>
    </row>
    <row r="19" spans="1:27" s="410" customFormat="1" ht="30.6" customHeight="1">
      <c r="A19" s="511" t="s">
        <v>498</v>
      </c>
      <c r="B19" s="511"/>
      <c r="C19" s="511"/>
      <c r="D19" s="511"/>
      <c r="E19" s="511"/>
      <c r="F19" s="511"/>
      <c r="G19" s="511"/>
      <c r="H19" s="511"/>
      <c r="I19" s="511"/>
      <c r="J19" s="511"/>
      <c r="K19" s="511"/>
      <c r="L19" s="511"/>
      <c r="M19" s="511"/>
      <c r="N19" s="511"/>
      <c r="O19" s="511"/>
      <c r="P19" s="511"/>
      <c r="Q19" s="511"/>
      <c r="R19" s="511"/>
      <c r="S19" s="511"/>
      <c r="T19" s="511"/>
      <c r="U19" s="511"/>
      <c r="V19" s="511"/>
      <c r="W19" s="511"/>
      <c r="X19" s="511"/>
    </row>
    <row r="20" spans="1:27" s="410" customFormat="1" ht="7.15" customHeight="1">
      <c r="A20" s="511"/>
      <c r="B20" s="511"/>
      <c r="C20" s="511"/>
      <c r="D20" s="511"/>
      <c r="E20" s="511"/>
      <c r="F20" s="511"/>
      <c r="G20" s="511"/>
      <c r="H20" s="511"/>
      <c r="I20" s="511"/>
      <c r="J20" s="511"/>
      <c r="K20" s="511"/>
      <c r="L20" s="511"/>
      <c r="M20" s="511"/>
      <c r="N20" s="511"/>
      <c r="O20" s="511"/>
      <c r="P20" s="511"/>
      <c r="Q20" s="511"/>
      <c r="R20" s="511"/>
      <c r="S20" s="511"/>
      <c r="T20" s="511"/>
      <c r="U20" s="511"/>
      <c r="V20" s="511"/>
      <c r="W20" s="511"/>
      <c r="X20" s="511"/>
    </row>
    <row r="21" spans="1:27" s="410" customFormat="1" ht="30.6" customHeight="1">
      <c r="A21" s="512" t="s">
        <v>342</v>
      </c>
      <c r="B21" s="512"/>
      <c r="C21" s="512"/>
      <c r="D21" s="512"/>
      <c r="E21" s="512"/>
      <c r="F21" s="668" t="s">
        <v>344</v>
      </c>
      <c r="G21" s="668"/>
      <c r="H21" s="668"/>
      <c r="I21" s="668"/>
      <c r="J21" s="668"/>
      <c r="K21" s="738" t="s">
        <v>345</v>
      </c>
      <c r="L21" s="754"/>
      <c r="M21" s="770"/>
      <c r="N21" s="789"/>
      <c r="O21" s="738" t="s">
        <v>349</v>
      </c>
      <c r="P21" s="770"/>
      <c r="Q21" s="770"/>
      <c r="R21" s="770"/>
      <c r="S21" s="770"/>
      <c r="T21" s="770"/>
      <c r="U21" s="770"/>
      <c r="V21" s="770"/>
      <c r="W21" s="883"/>
      <c r="X21" s="893"/>
    </row>
    <row r="22" spans="1:27" s="410" customFormat="1" ht="30.6" customHeight="1">
      <c r="A22" s="513"/>
      <c r="B22" s="513"/>
      <c r="C22" s="513"/>
      <c r="D22" s="513"/>
      <c r="E22" s="513"/>
      <c r="F22" s="513"/>
      <c r="G22" s="513"/>
      <c r="H22" s="513"/>
      <c r="I22" s="513"/>
      <c r="J22" s="513"/>
      <c r="K22" s="739"/>
      <c r="L22" s="755"/>
      <c r="M22" s="755"/>
      <c r="N22" s="790"/>
      <c r="O22" s="808"/>
      <c r="P22" s="815"/>
      <c r="Q22" s="815"/>
      <c r="R22" s="815"/>
      <c r="S22" s="815"/>
      <c r="T22" s="815"/>
      <c r="U22" s="815"/>
      <c r="V22" s="815"/>
      <c r="W22" s="884"/>
      <c r="X22" s="894"/>
    </row>
    <row r="23" spans="1:27" s="410" customFormat="1" ht="30.6" customHeight="1">
      <c r="A23" s="513"/>
      <c r="B23" s="513"/>
      <c r="C23" s="513"/>
      <c r="D23" s="513"/>
      <c r="E23" s="513"/>
      <c r="F23" s="513"/>
      <c r="G23" s="513"/>
      <c r="H23" s="513"/>
      <c r="I23" s="513"/>
      <c r="J23" s="513"/>
      <c r="K23" s="739"/>
      <c r="L23" s="755"/>
      <c r="M23" s="755"/>
      <c r="N23" s="790"/>
      <c r="O23" s="808"/>
      <c r="P23" s="815"/>
      <c r="Q23" s="815"/>
      <c r="R23" s="815"/>
      <c r="S23" s="815"/>
      <c r="T23" s="815"/>
      <c r="U23" s="815"/>
      <c r="V23" s="815"/>
      <c r="W23" s="884"/>
      <c r="X23" s="894"/>
    </row>
    <row r="24" spans="1:27" s="410" customFormat="1" ht="30.6" customHeight="1">
      <c r="A24" s="513"/>
      <c r="B24" s="513"/>
      <c r="C24" s="513"/>
      <c r="D24" s="513"/>
      <c r="E24" s="513"/>
      <c r="F24" s="513"/>
      <c r="G24" s="513"/>
      <c r="H24" s="513"/>
      <c r="I24" s="513"/>
      <c r="J24" s="513"/>
      <c r="K24" s="739"/>
      <c r="L24" s="755"/>
      <c r="M24" s="755"/>
      <c r="N24" s="790"/>
      <c r="O24" s="808"/>
      <c r="P24" s="815"/>
      <c r="Q24" s="815"/>
      <c r="R24" s="815"/>
      <c r="S24" s="815"/>
      <c r="T24" s="815"/>
      <c r="U24" s="815"/>
      <c r="V24" s="815"/>
      <c r="W24" s="884"/>
      <c r="X24" s="894"/>
    </row>
    <row r="25" spans="1:27" s="410" customFormat="1" ht="30.6" customHeight="1">
      <c r="A25" s="513"/>
      <c r="B25" s="513"/>
      <c r="C25" s="513"/>
      <c r="D25" s="513"/>
      <c r="E25" s="513"/>
      <c r="F25" s="513"/>
      <c r="G25" s="513"/>
      <c r="H25" s="513"/>
      <c r="I25" s="513"/>
      <c r="J25" s="513"/>
      <c r="K25" s="739"/>
      <c r="L25" s="755"/>
      <c r="M25" s="755"/>
      <c r="N25" s="790"/>
      <c r="O25" s="808"/>
      <c r="P25" s="815"/>
      <c r="Q25" s="815"/>
      <c r="R25" s="815"/>
      <c r="S25" s="815"/>
      <c r="T25" s="815"/>
      <c r="U25" s="815"/>
      <c r="V25" s="815"/>
      <c r="W25" s="884"/>
      <c r="X25" s="894"/>
    </row>
    <row r="26" spans="1:27" s="410" customFormat="1" ht="30.6" customHeight="1">
      <c r="A26" s="513"/>
      <c r="B26" s="513"/>
      <c r="C26" s="513"/>
      <c r="D26" s="513"/>
      <c r="E26" s="513"/>
      <c r="F26" s="513"/>
      <c r="G26" s="513"/>
      <c r="H26" s="513"/>
      <c r="I26" s="513"/>
      <c r="J26" s="513"/>
      <c r="K26" s="739"/>
      <c r="L26" s="755"/>
      <c r="M26" s="755"/>
      <c r="N26" s="790"/>
      <c r="O26" s="808"/>
      <c r="P26" s="815"/>
      <c r="Q26" s="815"/>
      <c r="R26" s="815"/>
      <c r="S26" s="815"/>
      <c r="T26" s="815"/>
      <c r="U26" s="815"/>
      <c r="V26" s="815"/>
      <c r="W26" s="884"/>
      <c r="X26" s="894"/>
    </row>
    <row r="27" spans="1:27" s="410" customFormat="1" ht="19.149999999999999" customHeight="1">
      <c r="A27" s="514"/>
      <c r="B27" s="546"/>
      <c r="C27" s="546"/>
      <c r="D27" s="546"/>
      <c r="E27" s="546"/>
      <c r="F27" s="669" t="s">
        <v>483</v>
      </c>
      <c r="G27" s="669"/>
      <c r="H27" s="669"/>
      <c r="I27" s="669"/>
      <c r="J27" s="669"/>
      <c r="K27" s="669"/>
      <c r="L27" s="669"/>
      <c r="M27" s="669"/>
      <c r="N27" s="669"/>
      <c r="O27" s="669"/>
      <c r="P27" s="669"/>
      <c r="Q27" s="669"/>
      <c r="R27" s="669"/>
      <c r="S27" s="669"/>
      <c r="T27" s="669"/>
      <c r="U27" s="669"/>
      <c r="V27" s="669"/>
      <c r="W27" s="669"/>
      <c r="X27" s="895"/>
    </row>
    <row r="28" spans="1:27" s="496" customFormat="1" ht="30.6" customHeight="1">
      <c r="A28" s="515"/>
      <c r="B28" s="547"/>
      <c r="C28" s="547"/>
      <c r="D28" s="547"/>
      <c r="E28" s="547"/>
      <c r="F28" s="515"/>
      <c r="G28" s="515"/>
      <c r="H28" s="547"/>
      <c r="I28" s="547"/>
      <c r="J28" s="547"/>
      <c r="K28" s="515"/>
      <c r="L28" s="515"/>
      <c r="M28" s="547"/>
      <c r="N28" s="547"/>
      <c r="O28" s="515"/>
      <c r="P28" s="515"/>
      <c r="Q28" s="515"/>
      <c r="R28" s="515"/>
      <c r="S28" s="515"/>
      <c r="T28" s="515"/>
      <c r="U28" s="515"/>
      <c r="V28" s="515"/>
      <c r="W28" s="885"/>
      <c r="X28" s="885"/>
    </row>
    <row r="29" spans="1:27" s="410" customFormat="1" ht="30.6" customHeight="1">
      <c r="A29" s="516"/>
      <c r="B29" s="548"/>
      <c r="C29" s="548"/>
      <c r="D29" s="548"/>
      <c r="E29" s="548"/>
      <c r="F29" s="516"/>
      <c r="G29" s="516"/>
      <c r="H29" s="548"/>
      <c r="I29" s="548"/>
      <c r="J29" s="548"/>
      <c r="K29" s="516"/>
      <c r="L29" s="516"/>
      <c r="M29" s="548"/>
      <c r="N29" s="548"/>
      <c r="O29" s="548"/>
      <c r="P29" s="548"/>
      <c r="Q29" s="548"/>
      <c r="R29" s="516"/>
      <c r="S29" s="548"/>
      <c r="T29" s="548"/>
      <c r="U29" s="548"/>
      <c r="V29" s="548"/>
      <c r="W29" s="548"/>
      <c r="X29" s="548"/>
    </row>
    <row r="30" spans="1:27" s="410" customFormat="1" ht="21.6" customHeight="1">
      <c r="A30" s="516"/>
      <c r="B30" s="548"/>
      <c r="C30" s="548"/>
      <c r="D30" s="548"/>
      <c r="E30" s="548"/>
      <c r="F30" s="516"/>
      <c r="G30" s="516"/>
      <c r="H30" s="548"/>
      <c r="I30" s="548"/>
      <c r="J30" s="548"/>
      <c r="K30" s="516"/>
      <c r="L30" s="516"/>
      <c r="M30" s="548"/>
      <c r="N30" s="548"/>
      <c r="O30" s="548"/>
      <c r="P30" s="548"/>
      <c r="Q30" s="548"/>
      <c r="R30" s="516"/>
      <c r="S30" s="548"/>
      <c r="T30" s="548"/>
      <c r="U30" s="548"/>
      <c r="V30" s="548"/>
      <c r="W30" s="548"/>
      <c r="X30" s="548"/>
      <c r="AA30" s="913"/>
    </row>
    <row r="31" spans="1:27" s="410" customFormat="1" ht="30.6" customHeight="1">
      <c r="A31" s="504" t="s">
        <v>356</v>
      </c>
      <c r="B31" s="507"/>
      <c r="C31" s="507"/>
      <c r="D31" s="507"/>
      <c r="E31" s="507"/>
      <c r="F31" s="507"/>
      <c r="G31" s="507"/>
      <c r="H31" s="507"/>
      <c r="I31" s="507"/>
      <c r="J31" s="507"/>
      <c r="K31" s="507"/>
      <c r="L31" s="507"/>
      <c r="M31" s="507"/>
      <c r="N31" s="507"/>
      <c r="O31" s="507"/>
      <c r="P31" s="507"/>
      <c r="Q31" s="507"/>
      <c r="R31" s="507"/>
      <c r="S31" s="507"/>
      <c r="T31" s="507"/>
      <c r="U31" s="511"/>
      <c r="V31" s="511"/>
      <c r="W31" s="511"/>
      <c r="X31" s="511"/>
    </row>
    <row r="32" spans="1:27" s="410" customFormat="1" ht="30.6" customHeight="1">
      <c r="A32" s="517" t="s">
        <v>226</v>
      </c>
      <c r="B32" s="549"/>
      <c r="C32" s="549"/>
      <c r="D32" s="549"/>
      <c r="E32" s="549"/>
      <c r="F32" s="549"/>
      <c r="G32" s="549"/>
      <c r="H32" s="690" t="s">
        <v>103</v>
      </c>
      <c r="I32" s="690"/>
      <c r="J32" s="690"/>
      <c r="K32" s="690"/>
      <c r="L32" s="690"/>
      <c r="M32" s="690"/>
      <c r="N32" s="517" t="s">
        <v>209</v>
      </c>
      <c r="O32" s="549"/>
      <c r="P32" s="549"/>
      <c r="Q32" s="549"/>
      <c r="R32" s="549"/>
      <c r="S32" s="549"/>
      <c r="T32" s="858"/>
      <c r="U32" s="511"/>
      <c r="V32" s="511"/>
      <c r="W32" s="511"/>
      <c r="X32" s="511"/>
    </row>
    <row r="33" spans="1:24" s="410" customFormat="1" ht="30.6" customHeight="1">
      <c r="A33" s="518">
        <f>COUNTA(A22:E27)</f>
        <v>0</v>
      </c>
      <c r="B33" s="550"/>
      <c r="C33" s="550"/>
      <c r="D33" s="550"/>
      <c r="E33" s="550"/>
      <c r="F33" s="550"/>
      <c r="G33" s="683"/>
      <c r="H33" s="691">
        <f>COUNTA('別紙１③'!B7:B33)</f>
        <v>0</v>
      </c>
      <c r="I33" s="691"/>
      <c r="J33" s="691"/>
      <c r="K33" s="691"/>
      <c r="L33" s="691"/>
      <c r="M33" s="691"/>
      <c r="N33" s="791" t="e">
        <f>A33/H33</f>
        <v>#DIV/0!</v>
      </c>
      <c r="O33" s="809"/>
      <c r="P33" s="809"/>
      <c r="Q33" s="809"/>
      <c r="R33" s="809"/>
      <c r="S33" s="809"/>
      <c r="T33" s="859"/>
      <c r="U33" s="511"/>
      <c r="V33" s="511"/>
      <c r="W33" s="511"/>
      <c r="X33" s="511"/>
    </row>
    <row r="34" spans="1:24" s="496" customFormat="1" ht="25.15" customHeight="1">
      <c r="A34" s="519" t="s">
        <v>490</v>
      </c>
      <c r="B34" s="551"/>
      <c r="C34" s="551"/>
      <c r="D34" s="551"/>
      <c r="E34" s="551"/>
      <c r="F34" s="551"/>
      <c r="G34" s="551"/>
      <c r="H34" s="551"/>
      <c r="I34" s="551"/>
      <c r="J34" s="551"/>
      <c r="K34" s="551"/>
      <c r="L34" s="551"/>
      <c r="M34" s="551"/>
      <c r="N34" s="551"/>
      <c r="O34" s="551"/>
      <c r="P34" s="551"/>
      <c r="Q34" s="551"/>
      <c r="R34" s="551"/>
      <c r="S34" s="551"/>
      <c r="T34" s="551"/>
      <c r="U34" s="551"/>
      <c r="V34" s="551"/>
      <c r="W34" s="551"/>
      <c r="X34" s="551"/>
    </row>
    <row r="35" spans="1:24" s="410" customFormat="1" ht="18" customHeight="1">
      <c r="A35" s="504"/>
      <c r="B35" s="507"/>
      <c r="C35" s="507"/>
      <c r="D35" s="507"/>
      <c r="E35" s="507"/>
      <c r="F35" s="507"/>
      <c r="G35" s="507"/>
      <c r="H35" s="507"/>
      <c r="I35" s="507"/>
      <c r="J35" s="507"/>
      <c r="K35" s="507"/>
      <c r="L35" s="507"/>
      <c r="M35" s="507"/>
      <c r="N35" s="507"/>
      <c r="O35" s="507"/>
      <c r="P35" s="507"/>
      <c r="Q35" s="507"/>
      <c r="R35" s="507"/>
      <c r="S35" s="507"/>
      <c r="T35" s="507"/>
      <c r="U35" s="507"/>
      <c r="V35" s="507"/>
      <c r="W35" s="507"/>
      <c r="X35" s="507"/>
    </row>
    <row r="36" spans="1:24" s="410" customFormat="1" ht="18" customHeight="1">
      <c r="A36" s="504" t="s">
        <v>503</v>
      </c>
      <c r="B36" s="507"/>
      <c r="C36" s="507"/>
      <c r="D36" s="507"/>
      <c r="E36" s="507"/>
      <c r="F36" s="507"/>
      <c r="G36" s="507"/>
      <c r="H36" s="507"/>
      <c r="I36" s="507"/>
      <c r="J36" s="507"/>
      <c r="K36" s="507"/>
      <c r="L36" s="507"/>
      <c r="M36" s="507"/>
      <c r="N36" s="507"/>
      <c r="O36" s="507"/>
      <c r="P36" s="507"/>
      <c r="Q36" s="507"/>
      <c r="R36" s="507"/>
      <c r="S36" s="507"/>
      <c r="T36" s="507"/>
      <c r="U36" s="507"/>
      <c r="V36" s="507"/>
      <c r="W36" s="507"/>
      <c r="X36" s="507"/>
    </row>
    <row r="37" spans="1:24" s="410" customFormat="1" ht="10.15" customHeight="1">
      <c r="A37" s="504"/>
      <c r="B37" s="507"/>
      <c r="C37" s="507"/>
      <c r="D37" s="507"/>
      <c r="E37" s="507"/>
      <c r="F37" s="507"/>
      <c r="G37" s="507"/>
      <c r="H37" s="507"/>
      <c r="I37" s="507"/>
      <c r="J37" s="507"/>
      <c r="K37" s="507"/>
      <c r="L37" s="507"/>
      <c r="M37" s="507"/>
      <c r="N37" s="507"/>
      <c r="O37" s="507"/>
      <c r="P37" s="507"/>
      <c r="Q37" s="507"/>
      <c r="R37" s="507"/>
      <c r="S37" s="507"/>
      <c r="T37" s="507"/>
      <c r="U37" s="507"/>
      <c r="V37" s="507"/>
      <c r="W37" s="507"/>
      <c r="X37" s="507"/>
    </row>
    <row r="38" spans="1:24" s="410" customFormat="1" ht="18" customHeight="1">
      <c r="A38" s="504" t="s">
        <v>504</v>
      </c>
      <c r="B38" s="507"/>
      <c r="C38" s="507"/>
      <c r="D38" s="507"/>
      <c r="E38" s="507"/>
      <c r="F38" s="507"/>
      <c r="G38" s="507"/>
      <c r="H38" s="507"/>
      <c r="I38" s="507"/>
      <c r="J38" s="507"/>
      <c r="K38" s="507"/>
      <c r="L38" s="507"/>
      <c r="M38" s="507"/>
      <c r="N38" s="507"/>
      <c r="O38" s="507"/>
      <c r="P38" s="507"/>
      <c r="Q38" s="507"/>
      <c r="R38" s="507"/>
      <c r="S38" s="507"/>
      <c r="T38" s="507"/>
      <c r="U38" s="507"/>
      <c r="V38" s="507"/>
      <c r="W38" s="507"/>
      <c r="X38" s="507"/>
    </row>
    <row r="39" spans="1:24" s="410" customFormat="1" ht="18" customHeight="1">
      <c r="A39" s="520" t="s">
        <v>191</v>
      </c>
      <c r="B39" s="520"/>
      <c r="C39" s="588" t="s">
        <v>506</v>
      </c>
      <c r="D39" s="588"/>
      <c r="E39" s="588"/>
      <c r="F39" s="588"/>
      <c r="G39" s="588"/>
      <c r="H39" s="588"/>
      <c r="I39" s="588"/>
      <c r="J39" s="588"/>
      <c r="K39" s="588"/>
      <c r="L39" s="588"/>
      <c r="M39" s="588"/>
      <c r="N39" s="588"/>
      <c r="O39" s="588"/>
      <c r="P39" s="588"/>
      <c r="Q39" s="588"/>
      <c r="R39" s="588"/>
      <c r="S39" s="588"/>
      <c r="T39" s="588"/>
      <c r="U39" s="507"/>
      <c r="V39" s="507"/>
      <c r="W39" s="507"/>
      <c r="X39" s="507"/>
    </row>
    <row r="40" spans="1:24" s="410" customFormat="1" ht="18" customHeight="1">
      <c r="A40" s="521" t="s">
        <v>378</v>
      </c>
      <c r="B40" s="521"/>
      <c r="C40" s="521"/>
      <c r="D40" s="521"/>
      <c r="E40" s="521"/>
      <c r="F40" s="521"/>
      <c r="G40" s="521"/>
      <c r="H40" s="521"/>
      <c r="I40" s="521"/>
      <c r="J40" s="521"/>
      <c r="K40" s="521"/>
      <c r="L40" s="521"/>
      <c r="M40" s="521"/>
      <c r="N40" s="521"/>
      <c r="O40" s="521"/>
      <c r="P40" s="521"/>
      <c r="Q40" s="521"/>
      <c r="R40" s="521"/>
      <c r="S40" s="521"/>
      <c r="T40" s="521"/>
      <c r="U40" s="507"/>
      <c r="V40" s="507"/>
      <c r="W40" s="507"/>
      <c r="X40" s="507"/>
    </row>
    <row r="41" spans="1:24" s="410" customFormat="1" ht="18" customHeight="1">
      <c r="A41" s="522"/>
      <c r="B41" s="522"/>
      <c r="C41" s="589" t="s">
        <v>507</v>
      </c>
      <c r="D41" s="589"/>
      <c r="E41" s="589"/>
      <c r="F41" s="589"/>
      <c r="G41" s="589"/>
      <c r="H41" s="589"/>
      <c r="I41" s="589"/>
      <c r="J41" s="589"/>
      <c r="K41" s="589"/>
      <c r="L41" s="589"/>
      <c r="M41" s="589"/>
      <c r="N41" s="589"/>
      <c r="O41" s="589"/>
      <c r="P41" s="589"/>
      <c r="Q41" s="589"/>
      <c r="R41" s="589"/>
      <c r="S41" s="589"/>
      <c r="T41" s="589"/>
      <c r="U41" s="507"/>
      <c r="V41" s="507"/>
      <c r="W41" s="507"/>
      <c r="X41" s="507"/>
    </row>
    <row r="42" spans="1:24" s="410" customFormat="1" ht="18" customHeight="1">
      <c r="A42" s="522"/>
      <c r="B42" s="522"/>
      <c r="C42" s="589" t="s">
        <v>508</v>
      </c>
      <c r="D42" s="589"/>
      <c r="E42" s="589"/>
      <c r="F42" s="589"/>
      <c r="G42" s="589"/>
      <c r="H42" s="589"/>
      <c r="I42" s="589"/>
      <c r="J42" s="589"/>
      <c r="K42" s="589"/>
      <c r="L42" s="589"/>
      <c r="M42" s="589"/>
      <c r="N42" s="589"/>
      <c r="O42" s="589"/>
      <c r="P42" s="589"/>
      <c r="Q42" s="589"/>
      <c r="R42" s="589"/>
      <c r="S42" s="589"/>
      <c r="T42" s="589"/>
      <c r="U42" s="507"/>
      <c r="V42" s="507"/>
      <c r="W42" s="507"/>
      <c r="X42" s="507"/>
    </row>
    <row r="43" spans="1:24" s="410" customFormat="1" ht="18" customHeight="1">
      <c r="A43" s="522"/>
      <c r="B43" s="522"/>
      <c r="C43" s="589" t="s">
        <v>224</v>
      </c>
      <c r="D43" s="589"/>
      <c r="E43" s="589"/>
      <c r="F43" s="589"/>
      <c r="G43" s="589"/>
      <c r="H43" s="589"/>
      <c r="I43" s="589"/>
      <c r="J43" s="589"/>
      <c r="K43" s="589"/>
      <c r="L43" s="589"/>
      <c r="M43" s="589"/>
      <c r="N43" s="589"/>
      <c r="O43" s="589"/>
      <c r="P43" s="589"/>
      <c r="Q43" s="589"/>
      <c r="R43" s="589"/>
      <c r="S43" s="589"/>
      <c r="T43" s="589"/>
      <c r="U43" s="507"/>
      <c r="V43" s="507"/>
      <c r="W43" s="507"/>
      <c r="X43" s="507"/>
    </row>
    <row r="44" spans="1:24" s="410" customFormat="1" ht="18" customHeight="1">
      <c r="A44" s="522"/>
      <c r="B44" s="522"/>
      <c r="C44" s="590" t="s">
        <v>72</v>
      </c>
      <c r="D44" s="626"/>
      <c r="E44" s="626"/>
      <c r="F44" s="626"/>
      <c r="G44" s="626"/>
      <c r="H44" s="626"/>
      <c r="I44" s="626"/>
      <c r="J44" s="626"/>
      <c r="K44" s="626"/>
      <c r="L44" s="626"/>
      <c r="M44" s="626"/>
      <c r="N44" s="626"/>
      <c r="O44" s="626"/>
      <c r="P44" s="626"/>
      <c r="Q44" s="626"/>
      <c r="R44" s="626"/>
      <c r="S44" s="626"/>
      <c r="T44" s="626"/>
      <c r="U44" s="507"/>
      <c r="V44" s="507"/>
      <c r="W44" s="507"/>
      <c r="X44" s="507"/>
    </row>
    <row r="45" spans="1:24" s="410" customFormat="1" ht="18" customHeight="1">
      <c r="A45" s="504"/>
      <c r="B45" s="507"/>
      <c r="C45" s="507"/>
      <c r="D45" s="507"/>
      <c r="E45" s="507"/>
      <c r="F45" s="507"/>
      <c r="G45" s="507"/>
      <c r="H45" s="507"/>
      <c r="I45" s="507"/>
      <c r="J45" s="507"/>
      <c r="K45" s="507"/>
      <c r="L45" s="507"/>
      <c r="M45" s="507"/>
      <c r="N45" s="507"/>
      <c r="O45" s="507"/>
      <c r="P45" s="507"/>
      <c r="Q45" s="507"/>
      <c r="R45" s="507"/>
      <c r="S45" s="507"/>
      <c r="T45" s="507"/>
      <c r="U45" s="507"/>
      <c r="V45" s="507"/>
      <c r="W45" s="507"/>
      <c r="X45" s="507"/>
    </row>
    <row r="46" spans="1:24" s="410" customFormat="1" ht="18" customHeight="1">
      <c r="A46" s="520" t="s">
        <v>191</v>
      </c>
      <c r="B46" s="520"/>
      <c r="C46" s="588" t="s">
        <v>506</v>
      </c>
      <c r="D46" s="588"/>
      <c r="E46" s="588"/>
      <c r="F46" s="588"/>
      <c r="G46" s="588"/>
      <c r="H46" s="588"/>
      <c r="I46" s="588"/>
      <c r="J46" s="588"/>
      <c r="K46" s="588"/>
      <c r="L46" s="588"/>
      <c r="M46" s="588"/>
      <c r="N46" s="588"/>
      <c r="O46" s="588"/>
      <c r="P46" s="588"/>
      <c r="Q46" s="588"/>
      <c r="R46" s="588"/>
      <c r="S46" s="588"/>
      <c r="T46" s="588"/>
      <c r="U46" s="507"/>
      <c r="V46" s="507"/>
      <c r="W46" s="507"/>
      <c r="X46" s="507"/>
    </row>
    <row r="47" spans="1:24" s="410" customFormat="1" ht="18" customHeight="1">
      <c r="A47" s="521" t="s">
        <v>79</v>
      </c>
      <c r="B47" s="521"/>
      <c r="C47" s="521"/>
      <c r="D47" s="521"/>
      <c r="E47" s="521"/>
      <c r="F47" s="521"/>
      <c r="G47" s="521"/>
      <c r="H47" s="521"/>
      <c r="I47" s="521"/>
      <c r="J47" s="521"/>
      <c r="K47" s="521"/>
      <c r="L47" s="521"/>
      <c r="M47" s="521"/>
      <c r="N47" s="521"/>
      <c r="O47" s="521"/>
      <c r="P47" s="521"/>
      <c r="Q47" s="521"/>
      <c r="R47" s="521"/>
      <c r="S47" s="521"/>
      <c r="T47" s="521"/>
      <c r="U47" s="507"/>
      <c r="V47" s="507"/>
      <c r="W47" s="507"/>
      <c r="X47" s="507"/>
    </row>
    <row r="48" spans="1:24" s="410" customFormat="1" ht="18" customHeight="1">
      <c r="A48" s="522"/>
      <c r="B48" s="522"/>
      <c r="C48" s="589" t="s">
        <v>509</v>
      </c>
      <c r="D48" s="589"/>
      <c r="E48" s="589"/>
      <c r="F48" s="589"/>
      <c r="G48" s="589"/>
      <c r="H48" s="589"/>
      <c r="I48" s="589"/>
      <c r="J48" s="589"/>
      <c r="K48" s="589"/>
      <c r="L48" s="589"/>
      <c r="M48" s="589"/>
      <c r="N48" s="589"/>
      <c r="O48" s="589"/>
      <c r="P48" s="589"/>
      <c r="Q48" s="589"/>
      <c r="R48" s="589"/>
      <c r="S48" s="589"/>
      <c r="T48" s="589"/>
      <c r="U48" s="507"/>
      <c r="V48" s="507"/>
      <c r="W48" s="507"/>
      <c r="X48" s="507"/>
    </row>
    <row r="49" spans="1:25" s="410" customFormat="1" ht="18" customHeight="1">
      <c r="A49" s="522"/>
      <c r="B49" s="522"/>
      <c r="C49" s="589" t="s">
        <v>421</v>
      </c>
      <c r="D49" s="589"/>
      <c r="E49" s="589"/>
      <c r="F49" s="589"/>
      <c r="G49" s="589"/>
      <c r="H49" s="589"/>
      <c r="I49" s="589"/>
      <c r="J49" s="589"/>
      <c r="K49" s="589"/>
      <c r="L49" s="589"/>
      <c r="M49" s="589"/>
      <c r="N49" s="589"/>
      <c r="O49" s="589"/>
      <c r="P49" s="589"/>
      <c r="Q49" s="589"/>
      <c r="R49" s="589"/>
      <c r="S49" s="589"/>
      <c r="T49" s="589"/>
      <c r="U49" s="507"/>
      <c r="V49" s="507"/>
      <c r="W49" s="507"/>
      <c r="X49" s="507"/>
    </row>
    <row r="50" spans="1:25" s="410" customFormat="1" ht="38.25" customHeight="1">
      <c r="A50" s="522"/>
      <c r="B50" s="522"/>
      <c r="C50" s="591" t="s">
        <v>842</v>
      </c>
      <c r="D50" s="627"/>
      <c r="E50" s="627"/>
      <c r="F50" s="627"/>
      <c r="G50" s="627"/>
      <c r="H50" s="627"/>
      <c r="I50" s="627"/>
      <c r="J50" s="627"/>
      <c r="K50" s="627"/>
      <c r="L50" s="627"/>
      <c r="M50" s="627"/>
      <c r="N50" s="627"/>
      <c r="O50" s="627"/>
      <c r="P50" s="627"/>
      <c r="Q50" s="627"/>
      <c r="R50" s="627"/>
      <c r="S50" s="627"/>
      <c r="T50" s="627"/>
      <c r="U50" s="507"/>
      <c r="V50" s="507"/>
      <c r="W50" s="507"/>
      <c r="X50" s="507"/>
    </row>
    <row r="51" spans="1:25" s="410" customFormat="1" ht="58.5" customHeight="1">
      <c r="A51" s="504"/>
      <c r="B51" s="507"/>
      <c r="C51" s="507"/>
      <c r="D51" s="507"/>
      <c r="E51" s="507"/>
      <c r="F51" s="507"/>
      <c r="G51" s="507"/>
      <c r="H51" s="507"/>
      <c r="I51" s="507"/>
      <c r="J51" s="507"/>
      <c r="K51" s="507"/>
      <c r="L51" s="507"/>
      <c r="M51" s="507"/>
      <c r="N51" s="507"/>
      <c r="O51" s="507"/>
      <c r="P51" s="507"/>
      <c r="Q51" s="507"/>
      <c r="R51" s="507"/>
      <c r="S51" s="507"/>
      <c r="T51" s="507"/>
      <c r="U51" s="507"/>
      <c r="V51" s="507"/>
      <c r="W51" s="507"/>
      <c r="X51" s="507"/>
    </row>
    <row r="52" spans="1:25" s="497" customFormat="1" ht="18" customHeight="1">
      <c r="A52" s="504" t="s">
        <v>510</v>
      </c>
      <c r="B52" s="507"/>
      <c r="C52" s="507"/>
      <c r="D52" s="507"/>
      <c r="E52" s="507"/>
      <c r="F52" s="507"/>
      <c r="G52" s="507"/>
      <c r="H52" s="507"/>
      <c r="I52" s="507"/>
      <c r="J52" s="507"/>
      <c r="K52" s="507"/>
      <c r="L52" s="507"/>
      <c r="M52" s="507"/>
      <c r="N52" s="507"/>
      <c r="O52" s="507"/>
      <c r="P52" s="507"/>
      <c r="Q52" s="507"/>
      <c r="R52" s="507"/>
      <c r="S52" s="507"/>
      <c r="T52" s="507"/>
      <c r="U52" s="507"/>
      <c r="V52" s="507"/>
      <c r="W52" s="507"/>
      <c r="X52" s="507"/>
    </row>
    <row r="53" spans="1:25" s="497" customFormat="1" ht="18" customHeight="1">
      <c r="A53" s="504" t="s">
        <v>192</v>
      </c>
      <c r="B53" s="507"/>
      <c r="C53" s="507"/>
      <c r="D53" s="507"/>
      <c r="E53" s="507"/>
      <c r="F53" s="507"/>
      <c r="G53" s="507"/>
      <c r="H53" s="507"/>
      <c r="I53" s="507"/>
      <c r="J53" s="507"/>
      <c r="K53" s="507"/>
      <c r="L53" s="507"/>
      <c r="M53" s="507"/>
      <c r="N53" s="507"/>
      <c r="O53" s="507"/>
      <c r="P53" s="507"/>
      <c r="Q53" s="507"/>
      <c r="R53" s="507"/>
      <c r="S53" s="507"/>
      <c r="T53" s="507" t="s">
        <v>193</v>
      </c>
      <c r="U53" s="507"/>
      <c r="V53" s="507"/>
      <c r="W53" s="507"/>
      <c r="X53" s="507"/>
    </row>
    <row r="54" spans="1:25" s="497" customFormat="1" ht="18" customHeight="1">
      <c r="A54" s="523" t="s">
        <v>306</v>
      </c>
      <c r="B54" s="523"/>
      <c r="C54" s="592" t="s">
        <v>139</v>
      </c>
      <c r="D54" s="628"/>
      <c r="E54" s="651" t="s">
        <v>194</v>
      </c>
      <c r="F54" s="670"/>
      <c r="G54" s="670"/>
      <c r="H54" s="670"/>
      <c r="I54" s="670"/>
      <c r="J54" s="651" t="s">
        <v>30</v>
      </c>
      <c r="K54" s="670"/>
      <c r="L54" s="670"/>
      <c r="M54" s="670"/>
      <c r="N54" s="670"/>
      <c r="O54" s="651" t="s">
        <v>196</v>
      </c>
      <c r="P54" s="670"/>
      <c r="Q54" s="670"/>
      <c r="R54" s="670"/>
      <c r="S54" s="670"/>
      <c r="T54" s="651" t="s">
        <v>199</v>
      </c>
      <c r="U54" s="670"/>
      <c r="V54" s="670"/>
      <c r="W54" s="670"/>
      <c r="X54" s="896"/>
    </row>
    <row r="55" spans="1:25" s="497" customFormat="1" ht="39.950000000000003" customHeight="1">
      <c r="A55" s="524"/>
      <c r="B55" s="524"/>
      <c r="C55" s="593"/>
      <c r="D55" s="629"/>
      <c r="E55" s="652" t="s">
        <v>16</v>
      </c>
      <c r="F55" s="593" t="s">
        <v>146</v>
      </c>
      <c r="G55" s="684" t="s">
        <v>486</v>
      </c>
      <c r="H55" s="593" t="s">
        <v>169</v>
      </c>
      <c r="I55" s="701" t="s">
        <v>617</v>
      </c>
      <c r="J55" s="652" t="s">
        <v>16</v>
      </c>
      <c r="K55" s="593" t="s">
        <v>146</v>
      </c>
      <c r="L55" s="684" t="s">
        <v>486</v>
      </c>
      <c r="M55" s="593" t="s">
        <v>169</v>
      </c>
      <c r="N55" s="701" t="s">
        <v>617</v>
      </c>
      <c r="O55" s="652" t="s">
        <v>16</v>
      </c>
      <c r="P55" s="593" t="s">
        <v>146</v>
      </c>
      <c r="Q55" s="684" t="s">
        <v>486</v>
      </c>
      <c r="R55" s="593" t="s">
        <v>169</v>
      </c>
      <c r="S55" s="701" t="s">
        <v>617</v>
      </c>
      <c r="T55" s="652" t="s">
        <v>16</v>
      </c>
      <c r="U55" s="593" t="s">
        <v>146</v>
      </c>
      <c r="V55" s="880" t="s">
        <v>486</v>
      </c>
      <c r="W55" s="593" t="s">
        <v>169</v>
      </c>
      <c r="X55" s="593" t="s">
        <v>617</v>
      </c>
    </row>
    <row r="56" spans="1:25" s="497" customFormat="1" ht="28.9" customHeight="1">
      <c r="A56" s="525" t="s">
        <v>201</v>
      </c>
      <c r="B56" s="552"/>
      <c r="C56" s="594"/>
      <c r="D56" s="630"/>
      <c r="E56" s="653">
        <f>ROUNDDOWN(SUMIFS('別紙２①'!$F$18:$F$200,'別紙２①'!$U$18:$U$200,'別紙１④'!G56),0)</f>
        <v>0</v>
      </c>
      <c r="F56" s="671" t="s">
        <v>429</v>
      </c>
      <c r="G56" s="671" t="str">
        <f>'別紙２①'!$S$14&amp;'別紙１④'!$E$54&amp;'別紙１④'!$F56</f>
        <v>田急傾斜</v>
      </c>
      <c r="H56" s="692">
        <f>VLOOKUP($G56,プルダウンリスト!$D$15:$E$70,2,FALSE)</f>
        <v>16800</v>
      </c>
      <c r="I56" s="702">
        <f t="shared" ref="I56:I61" si="0">ROUNDDOWN(E56*H56/1000,0)</f>
        <v>0</v>
      </c>
      <c r="J56" s="653">
        <f>ROUNDDOWN(SUMIFS('別紙２①'!$F$18:$F$200,'別紙２①'!$U$18:$U$200,'別紙１④'!L56),0)</f>
        <v>0</v>
      </c>
      <c r="K56" s="671" t="s">
        <v>429</v>
      </c>
      <c r="L56" s="671" t="str">
        <f>'別紙２①'!$S$14&amp;$J$54&amp;K56</f>
        <v>畑急傾斜</v>
      </c>
      <c r="M56" s="692">
        <f>VLOOKUP(L56,プルダウンリスト!$D$15:$E$70,2,FALSE)</f>
        <v>9200</v>
      </c>
      <c r="N56" s="702">
        <f t="shared" ref="N56:N61" si="1">ROUNDDOWN(J56*M56/1000,0)</f>
        <v>0</v>
      </c>
      <c r="O56" s="653">
        <f>ROUNDDOWN(SUMIFS('別紙２①'!$F$18:$F$200,'別紙２①'!$U$18:$U$200,'別紙１④'!Q56),0)</f>
        <v>0</v>
      </c>
      <c r="P56" s="671" t="s">
        <v>429</v>
      </c>
      <c r="Q56" s="671" t="str">
        <f>'別紙２①'!$S$14&amp;$O$54&amp;P56</f>
        <v>草地急傾斜</v>
      </c>
      <c r="R56" s="692">
        <f>VLOOKUP(Q56,プルダウンリスト!$D$15:$E$70,2,FALSE)</f>
        <v>8400</v>
      </c>
      <c r="S56" s="702">
        <f t="shared" ref="S56:S62" si="2">ROUNDDOWN(O56*R56/1000,0)</f>
        <v>0</v>
      </c>
      <c r="T56" s="653">
        <f>ROUNDDOWN(SUMIFS('別紙２①'!$F$18:$F$200,'別紙２①'!$U$18:$U$200,'別紙１④'!V56),0)</f>
        <v>0</v>
      </c>
      <c r="U56" s="671" t="s">
        <v>429</v>
      </c>
      <c r="V56" s="671" t="str">
        <f>'別紙２①'!$S$14&amp;$T$54&amp;U56</f>
        <v>採草放牧地急傾斜</v>
      </c>
      <c r="W56" s="692">
        <f>VLOOKUP(V56,プルダウンリスト!$D$15:$E$70,2,FALSE)</f>
        <v>800</v>
      </c>
      <c r="X56" s="897">
        <f>ROUNDDOWN(T56*W56/1000,0)</f>
        <v>0</v>
      </c>
    </row>
    <row r="57" spans="1:25" s="497" customFormat="1" ht="28.9" customHeight="1">
      <c r="A57" s="525"/>
      <c r="B57" s="552"/>
      <c r="C57" s="595"/>
      <c r="D57" s="631"/>
      <c r="E57" s="653">
        <f>ROUNDDOWN(SUMIFS('別紙２①'!$F$18:$F$200,'別紙２①'!$U$18:$U$200,'別紙１④'!G57),0)</f>
        <v>0</v>
      </c>
      <c r="F57" s="672" t="s">
        <v>462</v>
      </c>
      <c r="G57" s="672" t="str">
        <f>'別紙２①'!$S$14&amp;'別紙１④'!$E$54&amp;'別紙１④'!$F57</f>
        <v>田緩傾斜</v>
      </c>
      <c r="H57" s="693">
        <f>VLOOKUP($G57,プルダウンリスト!$D$15:$E$70,2,FALSE)</f>
        <v>6400</v>
      </c>
      <c r="I57" s="703">
        <f t="shared" si="0"/>
        <v>0</v>
      </c>
      <c r="J57" s="653">
        <f>ROUNDDOWN(SUMIFS('別紙２①'!$F$18:$F$200,'別紙２①'!$U$18:$U$200,'別紙１④'!L57),0)</f>
        <v>0</v>
      </c>
      <c r="K57" s="672" t="s">
        <v>462</v>
      </c>
      <c r="L57" s="672" t="str">
        <f>'別紙２①'!$S$14&amp;$J$54&amp;K57</f>
        <v>畑緩傾斜</v>
      </c>
      <c r="M57" s="693">
        <f>VLOOKUP(L57,プルダウンリスト!$D$15:$E$70,2,FALSE)</f>
        <v>2800</v>
      </c>
      <c r="N57" s="703">
        <f t="shared" si="1"/>
        <v>0</v>
      </c>
      <c r="O57" s="653">
        <f>ROUNDDOWN(SUMIFS('別紙２①'!$F$18:$F$200,'別紙２①'!$U$18:$U$200,'別紙１④'!Q57),0)</f>
        <v>0</v>
      </c>
      <c r="P57" s="672" t="s">
        <v>462</v>
      </c>
      <c r="Q57" s="672" t="str">
        <f>'別紙２①'!$S$14&amp;$O$54&amp;P57</f>
        <v>草地緩傾斜</v>
      </c>
      <c r="R57" s="693">
        <f>VLOOKUP(Q57,プルダウンリスト!$D$15:$E$70,2,FALSE)</f>
        <v>2400</v>
      </c>
      <c r="S57" s="702">
        <f t="shared" si="2"/>
        <v>0</v>
      </c>
      <c r="T57" s="653">
        <f>ROUNDDOWN(SUMIFS('別紙２①'!$F$18:$F$200,'別紙２①'!$U$18:$U$200,'別紙１④'!V57),0)</f>
        <v>0</v>
      </c>
      <c r="U57" s="672" t="s">
        <v>462</v>
      </c>
      <c r="V57" s="672" t="str">
        <f>'別紙２①'!$S$14&amp;$T$54&amp;U57</f>
        <v>採草放牧地緩傾斜</v>
      </c>
      <c r="W57" s="693">
        <f>VLOOKUP(V57,プルダウンリスト!$D$15:$E$70,2,FALSE)</f>
        <v>240</v>
      </c>
      <c r="X57" s="897">
        <f>ROUNDDOWN(T57*W57/1000,0)</f>
        <v>0</v>
      </c>
    </row>
    <row r="58" spans="1:25" s="497" customFormat="1" ht="28.9" customHeight="1">
      <c r="A58" s="525"/>
      <c r="B58" s="552"/>
      <c r="C58" s="595"/>
      <c r="D58" s="631"/>
      <c r="E58" s="653">
        <f>ROUNDDOWN(SUMIFS('別紙２①'!$F$18:$F$200,'別紙２①'!$U$18:$U$200,'別紙１④'!G58),0)</f>
        <v>0</v>
      </c>
      <c r="F58" s="672" t="s">
        <v>204</v>
      </c>
      <c r="G58" s="672" t="str">
        <f>'別紙２①'!$S$14&amp;'別紙１④'!$E$54&amp;'別紙１④'!$F58</f>
        <v>田小区画・不整形</v>
      </c>
      <c r="H58" s="693">
        <f>VLOOKUP($G58,プルダウンリスト!$D$15:$E$70,2,FALSE)</f>
        <v>6400</v>
      </c>
      <c r="I58" s="703">
        <f t="shared" si="0"/>
        <v>0</v>
      </c>
      <c r="J58" s="653">
        <f>ROUNDDOWN(SUMIFS('別紙２①'!$F$18:$F$200,'別紙２①'!$U$18:$U$200,'別紙１④'!L58),0)</f>
        <v>0</v>
      </c>
      <c r="K58" s="672" t="s">
        <v>332</v>
      </c>
      <c r="L58" s="672" t="str">
        <f>'別紙２①'!$S$14&amp;$J$54&amp;K58</f>
        <v>畑高齢化・耕作放棄率</v>
      </c>
      <c r="M58" s="693">
        <f>VLOOKUP(L58,プルダウンリスト!$D$15:$E$70,2,FALSE)</f>
        <v>2800</v>
      </c>
      <c r="N58" s="703">
        <f t="shared" si="1"/>
        <v>0</v>
      </c>
      <c r="O58" s="653">
        <f>ROUNDDOWN(SUMIFS('別紙２①'!$F$18:$F$200,'別紙２①'!$U$18:$U$200,'別紙１④'!Q58),0)</f>
        <v>0</v>
      </c>
      <c r="P58" s="672" t="s">
        <v>332</v>
      </c>
      <c r="Q58" s="672" t="str">
        <f>'別紙２①'!$S$14&amp;$O$54&amp;P58</f>
        <v>草地高齢化・耕作放棄率</v>
      </c>
      <c r="R58" s="693">
        <f>VLOOKUP(Q58,プルダウンリスト!$D$15:$E$70,2,FALSE)</f>
        <v>2400</v>
      </c>
      <c r="S58" s="702">
        <f t="shared" si="2"/>
        <v>0</v>
      </c>
      <c r="T58" s="653">
        <f>ROUNDDOWN(SUMIFS('別紙２①'!$F$18:$F$200,'別紙２①'!$U$18:$U$200,'別紙１④'!V58),0)</f>
        <v>0</v>
      </c>
      <c r="U58" s="672" t="s">
        <v>430</v>
      </c>
      <c r="V58" s="672" t="str">
        <f>'別紙２①'!$S$14&amp;$T$54&amp;U58</f>
        <v>採草放牧地特認基準</v>
      </c>
      <c r="W58" s="693">
        <f>VLOOKUP(V58,プルダウンリスト!$D$15:$E$70,2,FALSE)</f>
        <v>240</v>
      </c>
      <c r="X58" s="897">
        <f>ROUNDDOWN(T58*W58/1000,0)</f>
        <v>0</v>
      </c>
    </row>
    <row r="59" spans="1:25" s="497" customFormat="1" ht="36" customHeight="1">
      <c r="A59" s="525"/>
      <c r="B59" s="552"/>
      <c r="C59" s="595"/>
      <c r="D59" s="631"/>
      <c r="E59" s="653">
        <f>ROUNDDOWN(SUMIFS('別紙２①'!$F$18:$F$200,'別紙２①'!$U$18:$U$200,'別紙１④'!G59),0)</f>
        <v>0</v>
      </c>
      <c r="F59" s="672" t="s">
        <v>332</v>
      </c>
      <c r="G59" s="672" t="str">
        <f>'別紙２①'!$S$14&amp;'別紙１④'!$E$54&amp;'別紙１④'!$F59</f>
        <v>田高齢化・耕作放棄率</v>
      </c>
      <c r="H59" s="693">
        <f>VLOOKUP($G59,プルダウンリスト!$D$15:$E$70,2,FALSE)</f>
        <v>6400</v>
      </c>
      <c r="I59" s="703">
        <f t="shared" si="0"/>
        <v>0</v>
      </c>
      <c r="J59" s="653">
        <f>ROUNDDOWN(SUMIFS('別紙２①'!$F$18:$F$200,'別紙２①'!$U$18:$U$200,'別紙１④'!L59),0)</f>
        <v>0</v>
      </c>
      <c r="K59" s="672" t="s">
        <v>430</v>
      </c>
      <c r="L59" s="672" t="str">
        <f>'別紙２①'!$S$14&amp;$J$54&amp;K59</f>
        <v>畑特認基準</v>
      </c>
      <c r="M59" s="693">
        <f>VLOOKUP(L59,プルダウンリスト!$D$15:$E$70,2,FALSE)</f>
        <v>2800</v>
      </c>
      <c r="N59" s="703">
        <f t="shared" si="1"/>
        <v>0</v>
      </c>
      <c r="O59" s="653">
        <f>ROUNDDOWN(SUMIFS('別紙２①'!$F$18:$F$200,'別紙２①'!$U$18:$U$200,'別紙１④'!Q59),0)</f>
        <v>0</v>
      </c>
      <c r="P59" s="672" t="s">
        <v>431</v>
      </c>
      <c r="Q59" s="672" t="str">
        <f>'別紙２①'!$S$14&amp;$O$54&amp;P59</f>
        <v>草地草地比率の高い草地</v>
      </c>
      <c r="R59" s="693">
        <f>VLOOKUP(Q59,プルダウンリスト!$D$15:$E$70,2,FALSE)</f>
        <v>1200</v>
      </c>
      <c r="S59" s="702">
        <f t="shared" si="2"/>
        <v>0</v>
      </c>
      <c r="T59" s="653">
        <f>ROUNDDOWN(SUMIFS('別紙２①'!$F$18:$F$200,'別紙２①'!$U$18:$U$200,'別紙１④'!V59),0)</f>
        <v>0</v>
      </c>
      <c r="U59" s="673" t="s">
        <v>320</v>
      </c>
      <c r="V59" s="672" t="str">
        <f>'別紙２①'!$S$14&amp;$T$54&amp;U59</f>
        <v>採草放牧地交付対象外（田採草放牧地混在地）</v>
      </c>
      <c r="W59" s="693">
        <f>VLOOKUP(V59,プルダウンリスト!$D$15:$E$70,2,FALSE)</f>
        <v>0</v>
      </c>
      <c r="X59" s="897">
        <f>ROUNDDOWN(T59*W59/1000,0)</f>
        <v>0</v>
      </c>
    </row>
    <row r="60" spans="1:25" s="497" customFormat="1" ht="36" customHeight="1">
      <c r="A60" s="525"/>
      <c r="B60" s="552"/>
      <c r="C60" s="595"/>
      <c r="D60" s="631"/>
      <c r="E60" s="653">
        <f>ROUNDDOWN(SUMIFS('別紙２①'!$F$18:$F$200,'別紙２①'!$U$18:$U$200,'別紙１④'!G60),0)</f>
        <v>0</v>
      </c>
      <c r="F60" s="672" t="s">
        <v>430</v>
      </c>
      <c r="G60" s="672" t="str">
        <f>'別紙２①'!$S$14&amp;'別紙１④'!$E$54&amp;'別紙１④'!$F60</f>
        <v>田特認基準</v>
      </c>
      <c r="H60" s="693">
        <f>VLOOKUP($G60,プルダウンリスト!$D$15:$E$70,2,FALSE)</f>
        <v>6400</v>
      </c>
      <c r="I60" s="703">
        <f t="shared" si="0"/>
        <v>0</v>
      </c>
      <c r="J60" s="653">
        <f>ROUNDDOWN(SUMIFS('別紙２①'!$F$18:$F$200,'別紙２①'!$U$18:$U$200,'別紙１④'!L60),0)</f>
        <v>0</v>
      </c>
      <c r="K60" s="673" t="s">
        <v>348</v>
      </c>
      <c r="L60" s="672" t="str">
        <f>'別紙２①'!$S$14&amp;$J$54&amp;K60</f>
        <v>畑交付対象外（田畑混在地）</v>
      </c>
      <c r="M60" s="693">
        <f>VLOOKUP(L60,プルダウンリスト!$D$15:$E$70,2,FALSE)</f>
        <v>0</v>
      </c>
      <c r="N60" s="703">
        <f t="shared" si="1"/>
        <v>0</v>
      </c>
      <c r="O60" s="653">
        <f>ROUNDDOWN(SUMIFS('別紙２①'!$F$18:$F$200,'別紙２①'!$U$18:$U$200,'別紙１④'!Q60),0)</f>
        <v>0</v>
      </c>
      <c r="P60" s="672" t="s">
        <v>430</v>
      </c>
      <c r="Q60" s="672" t="str">
        <f>'別紙２①'!$S$14&amp;$O$54&amp;P60</f>
        <v>草地特認基準</v>
      </c>
      <c r="R60" s="693">
        <f>VLOOKUP(Q60,プルダウンリスト!$D$15:$E$70,2,FALSE)</f>
        <v>2400</v>
      </c>
      <c r="S60" s="702">
        <f t="shared" si="2"/>
        <v>0</v>
      </c>
      <c r="T60" s="653">
        <f>ROUNDDOWN(SUMIFS('別紙２①'!$F$18:$F$200,'別紙２①'!$U$18:$U$200,'別紙１④'!V60),0)</f>
        <v>0</v>
      </c>
      <c r="U60" s="673" t="s">
        <v>236</v>
      </c>
      <c r="V60" s="672" t="str">
        <f>'別紙２①'!$S$14&amp;$T$54&amp;U60</f>
        <v>採草放牧地交付対象外（田採草放牧地混在地以外）</v>
      </c>
      <c r="W60" s="693">
        <f>VLOOKUP(V60,プルダウンリスト!$D$15:$E$70,2,FALSE)</f>
        <v>0</v>
      </c>
      <c r="X60" s="897">
        <f>ROUNDDOWN(T60*W60/1000,0)</f>
        <v>0</v>
      </c>
    </row>
    <row r="61" spans="1:25" s="497" customFormat="1" ht="28.9" customHeight="1">
      <c r="A61" s="525"/>
      <c r="B61" s="552"/>
      <c r="C61" s="595"/>
      <c r="D61" s="631"/>
      <c r="E61" s="653">
        <f>ROUNDDOWN(SUMIFS('別紙２①'!$F$18:$F$200,'別紙２①'!$U$18:$U$200,'別紙１④'!G61),0)</f>
        <v>0</v>
      </c>
      <c r="F61" s="672" t="s">
        <v>29</v>
      </c>
      <c r="G61" s="672" t="str">
        <f>'別紙２①'!$S$14&amp;'別紙１④'!$E$54&amp;'別紙１④'!$F61</f>
        <v>田交付対象外</v>
      </c>
      <c r="H61" s="693">
        <f>VLOOKUP($G61,プルダウンリスト!$D$15:$E$70,2,FALSE)</f>
        <v>0</v>
      </c>
      <c r="I61" s="703">
        <f t="shared" si="0"/>
        <v>0</v>
      </c>
      <c r="J61" s="653">
        <f>ROUNDDOWN(SUMIFS('別紙２①'!$F$18:$F$200,'別紙２①'!$U$18:$U$200,'別紙１④'!L61),0)</f>
        <v>0</v>
      </c>
      <c r="K61" s="673" t="s">
        <v>795</v>
      </c>
      <c r="L61" s="672" t="str">
        <f>'別紙２①'!$S$14&amp;$J$54&amp;K61</f>
        <v>畑交付対象外（田畑混在地以外）</v>
      </c>
      <c r="M61" s="693">
        <f>VLOOKUP(L61,プルダウンリスト!$D$15:$E$70,2,FALSE)</f>
        <v>0</v>
      </c>
      <c r="N61" s="703">
        <f t="shared" si="1"/>
        <v>0</v>
      </c>
      <c r="O61" s="653">
        <f>ROUNDDOWN(SUMIFS('別紙２①'!$F$18:$F$200,'別紙２①'!$U$18:$U$200,'別紙１④'!Q61),0)</f>
        <v>0</v>
      </c>
      <c r="P61" s="673" t="s">
        <v>748</v>
      </c>
      <c r="Q61" s="672" t="str">
        <f>'別紙２①'!$S$14&amp;$O$54&amp;P61</f>
        <v>草地交付対象外（田草地混在地）</v>
      </c>
      <c r="R61" s="693">
        <f>VLOOKUP(Q61,プルダウンリスト!$D$15:$E$70,2,FALSE)</f>
        <v>0</v>
      </c>
      <c r="S61" s="702">
        <f t="shared" si="2"/>
        <v>0</v>
      </c>
      <c r="T61" s="653"/>
      <c r="U61" s="673"/>
      <c r="V61" s="672"/>
      <c r="W61" s="693"/>
      <c r="X61" s="897"/>
    </row>
    <row r="62" spans="1:25" s="497" customFormat="1" ht="28.9" customHeight="1">
      <c r="A62" s="525"/>
      <c r="B62" s="552"/>
      <c r="C62" s="595"/>
      <c r="D62" s="631"/>
      <c r="E62" s="654"/>
      <c r="F62" s="673"/>
      <c r="G62" s="672"/>
      <c r="H62" s="693"/>
      <c r="I62" s="703"/>
      <c r="J62" s="654"/>
      <c r="K62" s="673"/>
      <c r="L62" s="672"/>
      <c r="M62" s="693"/>
      <c r="N62" s="703"/>
      <c r="O62" s="653">
        <f>ROUNDDOWN(SUMIFS('別紙２①'!$F$18:$F$200,'別紙２①'!$U$18:$U$200,'別紙１④'!Q62),0)</f>
        <v>0</v>
      </c>
      <c r="P62" s="673" t="s">
        <v>796</v>
      </c>
      <c r="Q62" s="672" t="str">
        <f>'別紙２①'!$S$14&amp;$O$54&amp;P62</f>
        <v>草地交付対象外（田草地混在地以外）</v>
      </c>
      <c r="R62" s="693">
        <f>VLOOKUP(Q62,プルダウンリスト!$D$15:$E$70,2,FALSE)</f>
        <v>0</v>
      </c>
      <c r="S62" s="702">
        <f t="shared" si="2"/>
        <v>0</v>
      </c>
      <c r="T62" s="860"/>
      <c r="U62" s="871"/>
      <c r="V62" s="871"/>
      <c r="W62" s="886"/>
      <c r="X62" s="898"/>
    </row>
    <row r="63" spans="1:25" s="498" customFormat="1" ht="18" customHeight="1">
      <c r="A63" s="526" t="s">
        <v>207</v>
      </c>
      <c r="B63" s="553"/>
      <c r="C63" s="596">
        <f>E63+J63+O63+T63</f>
        <v>0</v>
      </c>
      <c r="D63" s="632"/>
      <c r="E63" s="655">
        <f>SUM(E56:E62)</f>
        <v>0</v>
      </c>
      <c r="F63" s="674"/>
      <c r="G63" s="674"/>
      <c r="H63" s="694"/>
      <c r="I63" s="704">
        <f>SUM(I56:I62)</f>
        <v>0</v>
      </c>
      <c r="J63" s="655">
        <f>SUM(J56:J62)</f>
        <v>0</v>
      </c>
      <c r="K63" s="674"/>
      <c r="L63" s="674"/>
      <c r="M63" s="694"/>
      <c r="N63" s="704">
        <f>SUM(N56:N62)</f>
        <v>0</v>
      </c>
      <c r="O63" s="655">
        <f>SUM(O56:O62)</f>
        <v>0</v>
      </c>
      <c r="P63" s="674"/>
      <c r="Q63" s="674"/>
      <c r="R63" s="694"/>
      <c r="S63" s="704">
        <f>SUM(S56:S62)</f>
        <v>0</v>
      </c>
      <c r="T63" s="655">
        <f>SUM(T56:T62)</f>
        <v>0</v>
      </c>
      <c r="U63" s="674"/>
      <c r="V63" s="881"/>
      <c r="W63" s="694"/>
      <c r="X63" s="899">
        <f>SUM(X56:X62)</f>
        <v>0</v>
      </c>
      <c r="Y63" s="910"/>
    </row>
    <row r="64" spans="1:25" s="497" customFormat="1" ht="18" customHeight="1">
      <c r="A64" s="504"/>
      <c r="B64" s="507"/>
      <c r="C64" s="507"/>
      <c r="D64" s="507"/>
      <c r="E64" s="507"/>
      <c r="F64" s="507"/>
      <c r="G64" s="507"/>
      <c r="H64" s="507"/>
      <c r="I64" s="507"/>
      <c r="J64" s="507"/>
      <c r="K64" s="507"/>
      <c r="L64" s="507"/>
      <c r="M64" s="507"/>
      <c r="N64" s="507"/>
      <c r="O64" s="507"/>
      <c r="P64" s="507"/>
      <c r="Q64" s="507"/>
      <c r="R64" s="507"/>
      <c r="S64" s="507"/>
      <c r="T64" s="507"/>
      <c r="U64" s="507"/>
      <c r="V64" s="507"/>
      <c r="W64" s="507"/>
      <c r="X64" s="900"/>
    </row>
    <row r="65" spans="1:25" s="497" customFormat="1" ht="18" customHeight="1">
      <c r="A65" s="504" t="s">
        <v>210</v>
      </c>
      <c r="B65" s="507"/>
      <c r="C65" s="507"/>
      <c r="D65" s="507"/>
      <c r="E65" s="507"/>
      <c r="F65" s="507"/>
      <c r="G65" s="507"/>
      <c r="H65" s="507"/>
      <c r="I65" s="507"/>
      <c r="J65" s="507"/>
      <c r="K65" s="507"/>
      <c r="L65" s="507"/>
      <c r="M65" s="507"/>
      <c r="N65" s="507"/>
      <c r="O65" s="507"/>
      <c r="P65" s="507"/>
      <c r="Q65" s="507"/>
      <c r="R65" s="507"/>
      <c r="S65" s="507"/>
      <c r="T65" s="507"/>
      <c r="U65" s="507"/>
      <c r="V65" s="507"/>
      <c r="W65" s="507"/>
      <c r="X65" s="507"/>
    </row>
    <row r="66" spans="1:25" s="497" customFormat="1" ht="7.15" customHeight="1">
      <c r="A66" s="504"/>
      <c r="B66" s="507"/>
      <c r="C66" s="507"/>
      <c r="D66" s="507"/>
      <c r="E66" s="507"/>
      <c r="F66" s="507"/>
      <c r="G66" s="507"/>
      <c r="H66" s="507"/>
      <c r="I66" s="507"/>
      <c r="J66" s="507"/>
      <c r="K66" s="507"/>
      <c r="L66" s="507"/>
      <c r="M66" s="507"/>
      <c r="N66" s="507"/>
      <c r="O66" s="507"/>
      <c r="P66" s="507"/>
      <c r="Q66" s="507"/>
      <c r="R66" s="507"/>
      <c r="S66" s="507"/>
      <c r="T66" s="507"/>
      <c r="U66" s="507"/>
      <c r="V66" s="507"/>
      <c r="W66" s="507"/>
      <c r="X66" s="507"/>
    </row>
    <row r="67" spans="1:25" s="497" customFormat="1" ht="18" customHeight="1">
      <c r="A67" s="504" t="s">
        <v>214</v>
      </c>
      <c r="B67" s="507"/>
      <c r="C67" s="507"/>
      <c r="D67" s="507"/>
      <c r="E67" s="507"/>
      <c r="F67" s="507"/>
      <c r="G67" s="507"/>
      <c r="H67" s="507"/>
      <c r="I67" s="507"/>
      <c r="J67" s="507"/>
      <c r="K67" s="507"/>
      <c r="L67" s="507"/>
      <c r="M67" s="507"/>
      <c r="N67" s="507"/>
      <c r="O67" s="507"/>
      <c r="P67" s="507"/>
      <c r="Q67" s="507"/>
      <c r="R67" s="507"/>
      <c r="S67" s="507"/>
      <c r="T67" s="507"/>
      <c r="U67" s="507"/>
      <c r="V67" s="507"/>
      <c r="W67" s="507"/>
      <c r="X67" s="507"/>
    </row>
    <row r="68" spans="1:25" s="497" customFormat="1" ht="18" customHeight="1">
      <c r="A68" s="507"/>
      <c r="B68" s="554" t="s">
        <v>533</v>
      </c>
      <c r="C68" s="597"/>
      <c r="D68" s="597"/>
      <c r="E68" s="597"/>
      <c r="F68" s="597"/>
      <c r="G68" s="597"/>
      <c r="H68" s="597"/>
      <c r="I68" s="597"/>
      <c r="J68" s="597"/>
      <c r="K68" s="597"/>
      <c r="L68" s="597"/>
      <c r="M68" s="597"/>
      <c r="N68" s="597"/>
      <c r="O68" s="597"/>
      <c r="P68" s="597"/>
      <c r="Q68" s="597"/>
      <c r="R68" s="597"/>
      <c r="S68" s="597"/>
      <c r="T68" s="597"/>
      <c r="U68" s="597"/>
      <c r="V68" s="597"/>
      <c r="W68" s="633"/>
      <c r="X68" s="507"/>
      <c r="Y68" s="121"/>
    </row>
    <row r="69" spans="1:25" s="497" customFormat="1" ht="18" customHeight="1">
      <c r="A69" s="507"/>
      <c r="B69" s="554" t="s">
        <v>215</v>
      </c>
      <c r="C69" s="598"/>
      <c r="D69" s="598"/>
      <c r="E69" s="598"/>
      <c r="F69" s="598"/>
      <c r="G69" s="598"/>
      <c r="H69" s="598"/>
      <c r="I69" s="598"/>
      <c r="J69" s="598"/>
      <c r="K69" s="675"/>
      <c r="L69" s="598"/>
      <c r="M69" s="771" t="s">
        <v>474</v>
      </c>
      <c r="N69" s="599"/>
      <c r="O69" s="722"/>
      <c r="P69" s="634" t="s">
        <v>298</v>
      </c>
      <c r="Q69" s="821"/>
      <c r="R69" s="821"/>
      <c r="S69" s="843"/>
      <c r="T69" s="634" t="s">
        <v>614</v>
      </c>
      <c r="U69" s="821"/>
      <c r="V69" s="821"/>
      <c r="W69" s="843"/>
      <c r="X69" s="507"/>
      <c r="Y69" s="121"/>
    </row>
    <row r="70" spans="1:25" s="497" customFormat="1" ht="45" customHeight="1">
      <c r="A70" s="507"/>
      <c r="B70" s="538" t="s">
        <v>216</v>
      </c>
      <c r="C70" s="531"/>
      <c r="D70" s="531"/>
      <c r="E70" s="656" t="s">
        <v>61</v>
      </c>
      <c r="F70" s="675"/>
      <c r="G70" s="608"/>
      <c r="H70" s="695" t="s">
        <v>225</v>
      </c>
      <c r="I70" s="705"/>
      <c r="J70" s="695" t="s">
        <v>227</v>
      </c>
      <c r="K70" s="740"/>
      <c r="L70" s="598"/>
      <c r="M70" s="772"/>
      <c r="N70" s="772"/>
      <c r="O70" s="810"/>
      <c r="P70" s="816"/>
      <c r="Q70" s="822"/>
      <c r="R70" s="822"/>
      <c r="S70" s="844"/>
      <c r="T70" s="816"/>
      <c r="U70" s="822"/>
      <c r="V70" s="822"/>
      <c r="W70" s="844"/>
      <c r="X70" s="507"/>
      <c r="Y70" s="121"/>
    </row>
    <row r="71" spans="1:25" s="497" customFormat="1" ht="18" customHeight="1">
      <c r="A71" s="507"/>
      <c r="B71" s="555">
        <f>ROUNDDOWN(SUMIFS('別紙２①'!$F$18:$F$200,'別紙２①'!$E$18:$E$200,"田",'別紙２①'!$H$18:$H$200,"",'別紙２①'!$K$18:$K$200,"〇"),0)</f>
        <v>0</v>
      </c>
      <c r="C71" s="555"/>
      <c r="D71" s="555"/>
      <c r="E71" s="657">
        <f>ROUNDDOWN(SUMIFS('別紙２①'!$F$18:$F$200,'別紙２①'!$E$18:$E$200,"畑",'別紙２①'!$H$18:$H$200,"",'別紙２①'!$K$18:$K$200,"〇"),0)</f>
        <v>0</v>
      </c>
      <c r="F71" s="676"/>
      <c r="G71" s="685"/>
      <c r="H71" s="658"/>
      <c r="I71" s="677"/>
      <c r="J71" s="719"/>
      <c r="K71" s="677"/>
      <c r="L71" s="756"/>
      <c r="M71" s="773">
        <v>10000</v>
      </c>
      <c r="N71" s="792"/>
      <c r="O71" s="811"/>
      <c r="P71" s="657">
        <f>ROUNDDOWN((B71+E71)*M71/1000,0)</f>
        <v>0</v>
      </c>
      <c r="Q71" s="823"/>
      <c r="R71" s="823"/>
      <c r="S71" s="676"/>
      <c r="T71" s="861">
        <f>SUM(P71:S72)</f>
        <v>0</v>
      </c>
      <c r="U71" s="872"/>
      <c r="V71" s="872"/>
      <c r="W71" s="887"/>
      <c r="X71" s="507"/>
      <c r="Y71" s="121"/>
    </row>
    <row r="72" spans="1:25" s="497" customFormat="1" ht="18" customHeight="1">
      <c r="A72" s="507"/>
      <c r="B72" s="556"/>
      <c r="C72" s="556"/>
      <c r="D72" s="556"/>
      <c r="E72" s="658"/>
      <c r="F72" s="677"/>
      <c r="G72" s="685"/>
      <c r="H72" s="696">
        <f>ROUNDDOWN(SUMIFS('別紙２①'!$F$18:$F$200,'別紙２①'!$E$18:$E$200,"田",'別紙２①'!$H$18:$H$200,"〇",'別紙２①'!$K$18:$K$200,"〇"),0)</f>
        <v>0</v>
      </c>
      <c r="I72" s="706"/>
      <c r="J72" s="696">
        <f>ROUNDDOWN(SUMIFS('別紙２①'!$F$18:$F$200,'別紙２①'!$E$18:$E$200,"畑",'別紙２①'!$H$18:$H$200,"〇",'別紙２①'!$K$18:$K$200,"〇"),0)</f>
        <v>0</v>
      </c>
      <c r="K72" s="706"/>
      <c r="L72" s="757"/>
      <c r="M72" s="774">
        <v>14000</v>
      </c>
      <c r="N72" s="793"/>
      <c r="O72" s="812"/>
      <c r="P72" s="696">
        <f>ROUNDDOWN((H72+J72)*M72/1000,0)</f>
        <v>0</v>
      </c>
      <c r="Q72" s="824"/>
      <c r="R72" s="824"/>
      <c r="S72" s="706"/>
      <c r="T72" s="862"/>
      <c r="U72" s="873"/>
      <c r="V72" s="873"/>
      <c r="W72" s="888"/>
      <c r="X72" s="507"/>
      <c r="Y72" s="121"/>
    </row>
    <row r="73" spans="1:25" s="497" customFormat="1" ht="16.149999999999999" customHeight="1">
      <c r="A73" s="504"/>
      <c r="B73" s="557" t="s">
        <v>375</v>
      </c>
      <c r="C73" s="557"/>
      <c r="D73" s="557"/>
      <c r="E73" s="557"/>
      <c r="F73" s="557"/>
      <c r="G73" s="557"/>
      <c r="H73" s="557"/>
      <c r="I73" s="557"/>
      <c r="J73" s="557"/>
      <c r="K73" s="557"/>
      <c r="L73" s="557"/>
      <c r="M73" s="557"/>
      <c r="N73" s="557"/>
      <c r="O73" s="557"/>
      <c r="P73" s="557"/>
      <c r="Q73" s="557"/>
      <c r="R73" s="557"/>
      <c r="S73" s="557"/>
      <c r="T73" s="557"/>
      <c r="U73" s="557"/>
      <c r="V73" s="557"/>
      <c r="W73" s="557"/>
      <c r="X73" s="557"/>
    </row>
    <row r="74" spans="1:25" s="497" customFormat="1" ht="16.149999999999999" customHeight="1">
      <c r="A74" s="504"/>
      <c r="B74" s="557" t="s">
        <v>190</v>
      </c>
      <c r="C74" s="557"/>
      <c r="D74" s="557"/>
      <c r="E74" s="557"/>
      <c r="F74" s="557"/>
      <c r="G74" s="557"/>
      <c r="H74" s="557"/>
      <c r="I74" s="557"/>
      <c r="J74" s="557"/>
      <c r="K74" s="557"/>
      <c r="L74" s="557"/>
      <c r="M74" s="557"/>
      <c r="N74" s="557"/>
      <c r="O74" s="557"/>
      <c r="P74" s="557"/>
      <c r="Q74" s="557"/>
      <c r="R74" s="557"/>
      <c r="S74" s="557"/>
      <c r="T74" s="557"/>
      <c r="U74" s="557"/>
      <c r="V74" s="557"/>
      <c r="W74" s="557"/>
      <c r="X74" s="557"/>
    </row>
    <row r="75" spans="1:25" s="497" customFormat="1" ht="12" customHeight="1">
      <c r="A75" s="504"/>
      <c r="B75" s="507"/>
      <c r="C75" s="507"/>
      <c r="D75" s="507"/>
      <c r="E75" s="507"/>
      <c r="F75" s="507"/>
      <c r="G75" s="507"/>
      <c r="H75" s="507"/>
      <c r="I75" s="507"/>
      <c r="J75" s="507"/>
      <c r="K75" s="507"/>
      <c r="L75" s="507"/>
      <c r="M75" s="507"/>
      <c r="N75" s="507"/>
      <c r="O75" s="507"/>
      <c r="P75" s="507"/>
      <c r="Q75" s="507"/>
      <c r="R75" s="507"/>
      <c r="S75" s="507"/>
      <c r="T75" s="507"/>
      <c r="U75" s="507"/>
      <c r="V75" s="507"/>
      <c r="W75" s="507"/>
      <c r="X75" s="507"/>
    </row>
    <row r="76" spans="1:25" s="497" customFormat="1" ht="18" customHeight="1">
      <c r="A76" s="504" t="s">
        <v>219</v>
      </c>
      <c r="B76" s="507"/>
      <c r="C76" s="507"/>
      <c r="D76" s="507"/>
      <c r="E76" s="507"/>
      <c r="F76" s="507"/>
      <c r="G76" s="507"/>
      <c r="H76" s="507"/>
      <c r="I76" s="507"/>
      <c r="J76" s="507"/>
      <c r="K76" s="507"/>
      <c r="L76" s="507"/>
      <c r="M76" s="507"/>
      <c r="N76" s="507"/>
      <c r="O76" s="507"/>
      <c r="P76" s="507"/>
      <c r="Q76" s="507"/>
      <c r="R76" s="507"/>
      <c r="S76" s="507"/>
      <c r="T76" s="507"/>
      <c r="U76" s="507"/>
      <c r="V76" s="507"/>
      <c r="W76" s="507"/>
      <c r="X76" s="507"/>
    </row>
    <row r="77" spans="1:25" s="497" customFormat="1" ht="18" customHeight="1">
      <c r="A77" s="507"/>
      <c r="B77" s="554" t="s">
        <v>221</v>
      </c>
      <c r="C77" s="597"/>
      <c r="D77" s="597"/>
      <c r="E77" s="597"/>
      <c r="F77" s="597"/>
      <c r="G77" s="597"/>
      <c r="H77" s="597"/>
      <c r="I77" s="597"/>
      <c r="J77" s="597"/>
      <c r="K77" s="597"/>
      <c r="L77" s="597"/>
      <c r="M77" s="597"/>
      <c r="N77" s="597"/>
      <c r="O77" s="597"/>
      <c r="P77" s="597"/>
      <c r="Q77" s="597"/>
      <c r="R77" s="597"/>
      <c r="S77" s="597"/>
      <c r="T77" s="597"/>
      <c r="U77" s="597"/>
      <c r="V77" s="597"/>
      <c r="W77" s="633"/>
      <c r="X77" s="507"/>
      <c r="Y77" s="121"/>
    </row>
    <row r="78" spans="1:25" s="497" customFormat="1" ht="18" customHeight="1">
      <c r="A78" s="507"/>
      <c r="B78" s="531" t="s">
        <v>215</v>
      </c>
      <c r="C78" s="531"/>
      <c r="D78" s="531"/>
      <c r="E78" s="531"/>
      <c r="F78" s="531"/>
      <c r="G78" s="531"/>
      <c r="H78" s="531"/>
      <c r="I78" s="634" t="s">
        <v>474</v>
      </c>
      <c r="J78" s="686"/>
      <c r="K78" s="686"/>
      <c r="L78" s="686"/>
      <c r="M78" s="698"/>
      <c r="N78" s="794" t="s">
        <v>298</v>
      </c>
      <c r="O78" s="608"/>
      <c r="P78" s="608"/>
      <c r="Q78" s="608"/>
      <c r="R78" s="608"/>
      <c r="S78" s="634" t="s">
        <v>614</v>
      </c>
      <c r="T78" s="686"/>
      <c r="U78" s="686"/>
      <c r="V78" s="686"/>
      <c r="W78" s="698"/>
      <c r="X78" s="507"/>
      <c r="Y78" s="121"/>
    </row>
    <row r="79" spans="1:25" s="497" customFormat="1" ht="36" customHeight="1">
      <c r="A79" s="507"/>
      <c r="B79" s="558" t="s">
        <v>225</v>
      </c>
      <c r="C79" s="597"/>
      <c r="D79" s="633"/>
      <c r="E79" s="656" t="s">
        <v>227</v>
      </c>
      <c r="F79" s="660"/>
      <c r="G79" s="660"/>
      <c r="H79" s="697"/>
      <c r="I79" s="707"/>
      <c r="J79" s="720"/>
      <c r="K79" s="720"/>
      <c r="L79" s="720"/>
      <c r="M79" s="775"/>
      <c r="N79" s="563"/>
      <c r="O79" s="563"/>
      <c r="P79" s="563"/>
      <c r="Q79" s="563"/>
      <c r="R79" s="563"/>
      <c r="S79" s="741"/>
      <c r="T79" s="863"/>
      <c r="U79" s="863"/>
      <c r="V79" s="863"/>
      <c r="W79" s="776"/>
      <c r="X79" s="507"/>
      <c r="Y79" s="121"/>
    </row>
    <row r="80" spans="1:25" s="497" customFormat="1" ht="18" customHeight="1">
      <c r="A80" s="507"/>
      <c r="B80" s="559">
        <f>ROUNDDOWN(SUMIFS('別紙２①'!$F$18:$F$200,'別紙２①'!$E$18:$E$200,"田",'別紙２①'!$L$18:$L$200,"〇"),0)</f>
        <v>0</v>
      </c>
      <c r="C80" s="559"/>
      <c r="D80" s="559"/>
      <c r="E80" s="559">
        <f>ROUNDDOWN(SUMIFS('別紙２①'!$F$18:$F$200,'別紙２①'!$E$18:$E$200,"畑",'別紙２①'!$L$18:$L$200,"〇"),0)</f>
        <v>0</v>
      </c>
      <c r="F80" s="559"/>
      <c r="G80" s="559"/>
      <c r="H80" s="559"/>
      <c r="I80" s="708">
        <v>6000</v>
      </c>
      <c r="J80" s="721"/>
      <c r="K80" s="721"/>
      <c r="L80" s="721"/>
      <c r="M80" s="721"/>
      <c r="N80" s="685">
        <f>ROUNDDOWN((B80+E80)*I80/1000,0)</f>
        <v>0</v>
      </c>
      <c r="O80" s="685"/>
      <c r="P80" s="685"/>
      <c r="Q80" s="685"/>
      <c r="R80" s="685"/>
      <c r="S80" s="696">
        <f>N80</f>
        <v>0</v>
      </c>
      <c r="T80" s="864"/>
      <c r="U80" s="864"/>
      <c r="V80" s="864"/>
      <c r="W80" s="889"/>
      <c r="X80" s="507"/>
      <c r="Y80" s="121"/>
    </row>
    <row r="81" spans="1:24" s="497" customFormat="1" ht="16.149999999999999" customHeight="1">
      <c r="A81" s="504"/>
      <c r="B81" s="557" t="s">
        <v>375</v>
      </c>
      <c r="C81" s="557"/>
      <c r="D81" s="557"/>
      <c r="E81" s="557"/>
      <c r="F81" s="557"/>
      <c r="G81" s="557"/>
      <c r="H81" s="557"/>
      <c r="I81" s="557"/>
      <c r="J81" s="557"/>
      <c r="K81" s="557"/>
      <c r="L81" s="557"/>
      <c r="M81" s="557"/>
      <c r="N81" s="557"/>
      <c r="O81" s="557"/>
      <c r="P81" s="557"/>
      <c r="Q81" s="557"/>
      <c r="R81" s="557"/>
      <c r="S81" s="557"/>
      <c r="T81" s="557"/>
      <c r="U81" s="557"/>
      <c r="V81" s="557"/>
      <c r="W81" s="557"/>
      <c r="X81" s="557"/>
    </row>
    <row r="82" spans="1:24" s="497" customFormat="1" ht="16.149999999999999" customHeight="1">
      <c r="A82" s="504"/>
      <c r="B82" s="557" t="s">
        <v>190</v>
      </c>
      <c r="C82" s="557"/>
      <c r="D82" s="557"/>
      <c r="E82" s="557"/>
      <c r="F82" s="557"/>
      <c r="G82" s="557"/>
      <c r="H82" s="557"/>
      <c r="I82" s="557"/>
      <c r="J82" s="557"/>
      <c r="K82" s="557"/>
      <c r="L82" s="557"/>
      <c r="M82" s="557"/>
      <c r="N82" s="557"/>
      <c r="O82" s="557"/>
      <c r="P82" s="557"/>
      <c r="Q82" s="557"/>
      <c r="R82" s="557"/>
      <c r="S82" s="557"/>
      <c r="T82" s="557"/>
      <c r="U82" s="557"/>
      <c r="V82" s="557"/>
      <c r="W82" s="557"/>
      <c r="X82" s="557"/>
    </row>
    <row r="83" spans="1:24" s="497" customFormat="1" ht="18" customHeight="1">
      <c r="A83" s="504"/>
      <c r="B83" s="507"/>
      <c r="C83" s="507"/>
      <c r="D83" s="507"/>
      <c r="E83" s="507"/>
      <c r="F83" s="507"/>
      <c r="G83" s="507"/>
      <c r="H83" s="507"/>
      <c r="I83" s="507"/>
      <c r="J83" s="507"/>
      <c r="K83" s="507"/>
      <c r="L83" s="507"/>
      <c r="M83" s="507"/>
      <c r="N83" s="507"/>
      <c r="O83" s="507"/>
      <c r="P83" s="507"/>
      <c r="Q83" s="507"/>
      <c r="R83" s="507"/>
      <c r="S83" s="507"/>
      <c r="T83" s="507"/>
      <c r="U83" s="507"/>
      <c r="V83" s="507"/>
      <c r="W83" s="507"/>
      <c r="X83" s="507"/>
    </row>
    <row r="84" spans="1:24" s="497" customFormat="1" ht="18" customHeight="1">
      <c r="A84" s="504" t="s">
        <v>539</v>
      </c>
      <c r="B84" s="507"/>
      <c r="C84" s="507"/>
      <c r="D84" s="507"/>
      <c r="E84" s="507"/>
      <c r="F84" s="507"/>
      <c r="G84" s="507"/>
      <c r="H84" s="507"/>
      <c r="I84" s="507"/>
      <c r="J84" s="507"/>
      <c r="K84" s="507"/>
      <c r="L84" s="507"/>
      <c r="M84" s="507"/>
      <c r="N84" s="507"/>
      <c r="O84" s="507"/>
      <c r="P84" s="507"/>
      <c r="Q84" s="507"/>
      <c r="R84" s="507"/>
      <c r="S84" s="507"/>
      <c r="T84" s="507"/>
      <c r="U84" s="507"/>
      <c r="V84" s="507"/>
      <c r="W84" s="507"/>
      <c r="X84" s="507"/>
    </row>
    <row r="85" spans="1:24" s="497" customFormat="1" ht="18" customHeight="1">
      <c r="A85" s="507"/>
      <c r="B85" s="554" t="s">
        <v>542</v>
      </c>
      <c r="C85" s="597"/>
      <c r="D85" s="597"/>
      <c r="E85" s="597"/>
      <c r="F85" s="597"/>
      <c r="G85" s="597"/>
      <c r="H85" s="597"/>
      <c r="I85" s="597"/>
      <c r="J85" s="597"/>
      <c r="K85" s="597"/>
      <c r="L85" s="597"/>
      <c r="M85" s="597"/>
      <c r="N85" s="597"/>
      <c r="O85" s="597"/>
      <c r="P85" s="597"/>
      <c r="Q85" s="597"/>
      <c r="R85" s="597"/>
      <c r="S85" s="597"/>
      <c r="T85" s="597"/>
      <c r="U85" s="851"/>
      <c r="V85" s="854"/>
      <c r="W85" s="854"/>
      <c r="X85" s="507"/>
    </row>
    <row r="86" spans="1:24" s="497" customFormat="1" ht="18" customHeight="1">
      <c r="A86" s="507"/>
      <c r="B86" s="560" t="s">
        <v>215</v>
      </c>
      <c r="C86" s="599"/>
      <c r="D86" s="599"/>
      <c r="E86" s="599"/>
      <c r="F86" s="599"/>
      <c r="G86" s="599"/>
      <c r="H86" s="599"/>
      <c r="I86" s="599"/>
      <c r="J86" s="722"/>
      <c r="K86" s="634" t="s">
        <v>619</v>
      </c>
      <c r="L86" s="758"/>
      <c r="M86" s="698"/>
      <c r="N86" s="634" t="s">
        <v>298</v>
      </c>
      <c r="O86" s="659"/>
      <c r="P86" s="634" t="s">
        <v>620</v>
      </c>
      <c r="Q86" s="758"/>
      <c r="R86" s="698"/>
      <c r="S86" s="845" t="s">
        <v>413</v>
      </c>
      <c r="T86" s="634"/>
      <c r="U86" s="852"/>
      <c r="V86" s="868"/>
      <c r="W86" s="877"/>
      <c r="X86" s="507"/>
    </row>
    <row r="87" spans="1:24" s="497" customFormat="1" ht="36" customHeight="1">
      <c r="A87" s="507"/>
      <c r="B87" s="561" t="s">
        <v>194</v>
      </c>
      <c r="C87" s="600"/>
      <c r="D87" s="634" t="s">
        <v>232</v>
      </c>
      <c r="E87" s="659"/>
      <c r="F87" s="678" t="s">
        <v>196</v>
      </c>
      <c r="G87" s="686"/>
      <c r="H87" s="698"/>
      <c r="I87" s="634" t="s">
        <v>199</v>
      </c>
      <c r="J87" s="659"/>
      <c r="K87" s="741"/>
      <c r="L87" s="759"/>
      <c r="M87" s="776"/>
      <c r="N87" s="795"/>
      <c r="O87" s="813"/>
      <c r="P87" s="741"/>
      <c r="Q87" s="759"/>
      <c r="R87" s="776"/>
      <c r="S87" s="846"/>
      <c r="T87" s="795"/>
      <c r="U87" s="874"/>
      <c r="V87" s="877"/>
      <c r="W87" s="877"/>
      <c r="X87" s="507"/>
    </row>
    <row r="88" spans="1:24" s="497" customFormat="1" ht="18" customHeight="1">
      <c r="A88" s="507"/>
      <c r="B88" s="562"/>
      <c r="C88" s="601"/>
      <c r="D88" s="562"/>
      <c r="E88" s="601"/>
      <c r="F88" s="562"/>
      <c r="G88" s="687"/>
      <c r="H88" s="601"/>
      <c r="I88" s="562"/>
      <c r="J88" s="601"/>
      <c r="K88" s="742">
        <v>10000</v>
      </c>
      <c r="L88" s="760"/>
      <c r="M88" s="777"/>
      <c r="N88" s="568">
        <f>ROUNDDOWN((B88+D88+F88+I88)*K88/1000,0)</f>
        <v>0</v>
      </c>
      <c r="O88" s="604"/>
      <c r="P88" s="817">
        <f>N88+N89+N90</f>
        <v>0</v>
      </c>
      <c r="Q88" s="825"/>
      <c r="R88" s="831"/>
      <c r="S88" s="847">
        <f>IF(P88&lt;U88,P88,U88)</f>
        <v>0</v>
      </c>
      <c r="T88" s="865"/>
      <c r="U88" s="875">
        <v>1000000</v>
      </c>
      <c r="V88" s="878"/>
      <c r="W88" s="878"/>
      <c r="X88" s="507"/>
    </row>
    <row r="89" spans="1:24" s="497" customFormat="1" ht="18" customHeight="1">
      <c r="A89" s="507"/>
      <c r="B89" s="562"/>
      <c r="C89" s="601"/>
      <c r="D89" s="562"/>
      <c r="E89" s="601"/>
      <c r="F89" s="562"/>
      <c r="G89" s="687"/>
      <c r="H89" s="601"/>
      <c r="I89" s="709"/>
      <c r="J89" s="723"/>
      <c r="K89" s="743">
        <v>4000</v>
      </c>
      <c r="L89" s="761"/>
      <c r="M89" s="778"/>
      <c r="N89" s="568">
        <f>ROUNDDOWN((B89+D89+F89+I89)*K89/1000,0)</f>
        <v>0</v>
      </c>
      <c r="O89" s="604"/>
      <c r="P89" s="818"/>
      <c r="Q89" s="826"/>
      <c r="R89" s="832"/>
      <c r="S89" s="848"/>
      <c r="T89" s="866"/>
      <c r="U89" s="876"/>
      <c r="V89" s="878"/>
      <c r="W89" s="878"/>
      <c r="X89" s="507"/>
    </row>
    <row r="90" spans="1:24" s="497" customFormat="1" ht="18" customHeight="1">
      <c r="A90" s="507"/>
      <c r="B90" s="562"/>
      <c r="C90" s="601"/>
      <c r="D90" s="562"/>
      <c r="E90" s="601"/>
      <c r="F90" s="562"/>
      <c r="G90" s="687"/>
      <c r="H90" s="601"/>
      <c r="I90" s="709"/>
      <c r="J90" s="723"/>
      <c r="K90" s="743">
        <v>1000</v>
      </c>
      <c r="L90" s="761"/>
      <c r="M90" s="778"/>
      <c r="N90" s="568">
        <f>ROUNDDOWN((B90+D90+F90+I90)*K90/1000,0)</f>
        <v>0</v>
      </c>
      <c r="O90" s="604"/>
      <c r="P90" s="819"/>
      <c r="Q90" s="827"/>
      <c r="R90" s="833"/>
      <c r="S90" s="849"/>
      <c r="T90" s="867"/>
      <c r="U90" s="876"/>
      <c r="V90" s="878"/>
      <c r="W90" s="878"/>
      <c r="X90" s="507"/>
    </row>
    <row r="91" spans="1:24" s="497" customFormat="1" ht="15" customHeight="1">
      <c r="A91" s="504"/>
      <c r="B91" s="557" t="s">
        <v>375</v>
      </c>
      <c r="C91" s="557"/>
      <c r="D91" s="557"/>
      <c r="E91" s="557"/>
      <c r="F91" s="557"/>
      <c r="G91" s="557"/>
      <c r="H91" s="557"/>
      <c r="I91" s="557"/>
      <c r="J91" s="557"/>
      <c r="K91" s="557"/>
      <c r="L91" s="557"/>
      <c r="M91" s="557"/>
      <c r="N91" s="557"/>
      <c r="O91" s="557"/>
      <c r="P91" s="557"/>
      <c r="Q91" s="557"/>
      <c r="R91" s="557"/>
      <c r="S91" s="557"/>
      <c r="T91" s="557"/>
      <c r="U91" s="557"/>
      <c r="V91" s="557"/>
      <c r="W91" s="557"/>
      <c r="X91" s="557"/>
    </row>
    <row r="92" spans="1:24" s="497" customFormat="1" ht="32.25" customHeight="1">
      <c r="A92" s="504"/>
      <c r="B92" s="557" t="s">
        <v>616</v>
      </c>
      <c r="C92" s="557"/>
      <c r="D92" s="557"/>
      <c r="E92" s="557"/>
      <c r="F92" s="557"/>
      <c r="G92" s="557"/>
      <c r="H92" s="557"/>
      <c r="I92" s="557"/>
      <c r="J92" s="557"/>
      <c r="K92" s="557"/>
      <c r="L92" s="557"/>
      <c r="M92" s="557"/>
      <c r="N92" s="557"/>
      <c r="O92" s="557"/>
      <c r="P92" s="557"/>
      <c r="Q92" s="557"/>
      <c r="R92" s="557"/>
      <c r="S92" s="557"/>
      <c r="T92" s="557"/>
      <c r="U92" s="557"/>
      <c r="V92" s="557"/>
      <c r="W92" s="557"/>
      <c r="X92" s="557"/>
    </row>
    <row r="93" spans="1:24" s="497" customFormat="1" ht="15" customHeight="1">
      <c r="A93" s="504"/>
      <c r="B93" s="557"/>
      <c r="C93" s="557"/>
      <c r="D93" s="557"/>
      <c r="E93" s="557"/>
      <c r="F93" s="557"/>
      <c r="G93" s="557"/>
      <c r="H93" s="557"/>
      <c r="I93" s="557"/>
      <c r="J93" s="557"/>
      <c r="K93" s="557"/>
      <c r="L93" s="557"/>
      <c r="M93" s="557"/>
      <c r="N93" s="557"/>
      <c r="O93" s="557"/>
      <c r="P93" s="557"/>
      <c r="Q93" s="557"/>
      <c r="R93" s="557"/>
      <c r="S93" s="557"/>
      <c r="T93" s="557"/>
      <c r="U93" s="557"/>
      <c r="V93" s="557"/>
      <c r="W93" s="557"/>
      <c r="X93" s="557"/>
    </row>
    <row r="94" spans="1:24" s="497" customFormat="1" ht="18" customHeight="1">
      <c r="A94" s="504"/>
      <c r="B94" s="507"/>
      <c r="C94" s="507"/>
      <c r="D94" s="507"/>
      <c r="E94" s="507"/>
      <c r="F94" s="507"/>
      <c r="G94" s="507"/>
      <c r="H94" s="507"/>
      <c r="I94" s="507"/>
      <c r="J94" s="507"/>
      <c r="K94" s="507"/>
      <c r="L94" s="507"/>
      <c r="M94" s="507"/>
      <c r="N94" s="507"/>
      <c r="O94" s="507"/>
      <c r="P94" s="507"/>
      <c r="Q94" s="507"/>
      <c r="R94" s="507"/>
      <c r="S94" s="507"/>
      <c r="T94" s="507"/>
      <c r="U94" s="507"/>
      <c r="V94" s="507"/>
      <c r="W94" s="507"/>
      <c r="X94" s="507"/>
    </row>
    <row r="95" spans="1:24" s="497" customFormat="1" ht="18" customHeight="1">
      <c r="A95" s="504" t="s">
        <v>621</v>
      </c>
      <c r="B95" s="507"/>
      <c r="C95" s="507"/>
      <c r="D95" s="507"/>
      <c r="E95" s="507"/>
      <c r="F95" s="507"/>
      <c r="G95" s="507"/>
      <c r="H95" s="507"/>
      <c r="I95" s="507"/>
      <c r="J95" s="507"/>
      <c r="K95" s="507"/>
      <c r="L95" s="507"/>
      <c r="M95" s="507"/>
      <c r="N95" s="507"/>
      <c r="O95" s="507"/>
      <c r="P95" s="507"/>
      <c r="Q95" s="507"/>
      <c r="R95" s="507"/>
      <c r="S95" s="507"/>
      <c r="T95" s="507"/>
      <c r="U95" s="507"/>
      <c r="V95" s="507"/>
      <c r="W95" s="507"/>
      <c r="X95" s="507"/>
    </row>
    <row r="96" spans="1:24" s="497" customFormat="1" ht="18" customHeight="1">
      <c r="A96" s="504"/>
      <c r="B96" s="563" t="s">
        <v>590</v>
      </c>
      <c r="C96" s="563"/>
      <c r="D96" s="563"/>
      <c r="E96" s="563"/>
      <c r="F96" s="563"/>
      <c r="G96" s="563"/>
      <c r="H96" s="563" t="s">
        <v>622</v>
      </c>
      <c r="I96" s="563"/>
      <c r="J96" s="563"/>
      <c r="K96" s="533" t="s">
        <v>492</v>
      </c>
      <c r="L96" s="533"/>
      <c r="M96" s="533"/>
      <c r="N96" s="533"/>
      <c r="O96" s="533"/>
      <c r="P96" s="533"/>
      <c r="Q96" s="533"/>
      <c r="R96" s="533"/>
      <c r="S96" s="507"/>
      <c r="T96" s="507"/>
      <c r="U96" s="507"/>
      <c r="V96" s="507"/>
      <c r="W96" s="507"/>
      <c r="X96" s="507"/>
    </row>
    <row r="97" spans="1:24" s="497" customFormat="1" ht="18" customHeight="1">
      <c r="A97" s="504"/>
      <c r="B97" s="564"/>
      <c r="C97" s="564"/>
      <c r="D97" s="564"/>
      <c r="E97" s="564"/>
      <c r="F97" s="564"/>
      <c r="G97" s="564"/>
      <c r="H97" s="564"/>
      <c r="I97" s="564"/>
      <c r="J97" s="564"/>
      <c r="K97" s="744"/>
      <c r="L97" s="744"/>
      <c r="M97" s="744"/>
      <c r="N97" s="744"/>
      <c r="O97" s="744"/>
      <c r="P97" s="744"/>
      <c r="Q97" s="744"/>
      <c r="R97" s="744"/>
      <c r="S97" s="507"/>
      <c r="T97" s="507"/>
      <c r="U97" s="507"/>
      <c r="V97" s="507"/>
      <c r="W97" s="507"/>
      <c r="X97" s="507"/>
    </row>
    <row r="98" spans="1:24" s="497" customFormat="1" ht="18" customHeight="1">
      <c r="A98" s="504"/>
      <c r="B98" s="564"/>
      <c r="C98" s="564"/>
      <c r="D98" s="564"/>
      <c r="E98" s="564"/>
      <c r="F98" s="564"/>
      <c r="G98" s="564"/>
      <c r="H98" s="564"/>
      <c r="I98" s="564"/>
      <c r="J98" s="564"/>
      <c r="K98" s="744"/>
      <c r="L98" s="744"/>
      <c r="M98" s="744"/>
      <c r="N98" s="744"/>
      <c r="O98" s="744"/>
      <c r="P98" s="744"/>
      <c r="Q98" s="744"/>
      <c r="R98" s="744"/>
      <c r="S98" s="507"/>
      <c r="T98" s="507"/>
      <c r="U98" s="507"/>
      <c r="V98" s="507"/>
      <c r="W98" s="507"/>
      <c r="X98" s="507"/>
    </row>
    <row r="99" spans="1:24" s="497" customFormat="1" ht="18" customHeight="1">
      <c r="A99" s="504"/>
      <c r="B99" s="564"/>
      <c r="C99" s="564"/>
      <c r="D99" s="564"/>
      <c r="E99" s="564"/>
      <c r="F99" s="564"/>
      <c r="G99" s="564"/>
      <c r="H99" s="564"/>
      <c r="I99" s="564"/>
      <c r="J99" s="564"/>
      <c r="K99" s="744"/>
      <c r="L99" s="744"/>
      <c r="M99" s="744"/>
      <c r="N99" s="744"/>
      <c r="O99" s="744"/>
      <c r="P99" s="744"/>
      <c r="Q99" s="744"/>
      <c r="R99" s="744"/>
      <c r="S99" s="507"/>
      <c r="T99" s="507"/>
      <c r="U99" s="507"/>
      <c r="V99" s="507"/>
      <c r="W99" s="507"/>
      <c r="X99" s="507"/>
    </row>
    <row r="100" spans="1:24" s="497" customFormat="1" ht="18" customHeight="1">
      <c r="A100" s="504"/>
      <c r="B100" s="564"/>
      <c r="C100" s="564"/>
      <c r="D100" s="564"/>
      <c r="E100" s="564"/>
      <c r="F100" s="564"/>
      <c r="G100" s="564"/>
      <c r="H100" s="564"/>
      <c r="I100" s="564"/>
      <c r="J100" s="564"/>
      <c r="K100" s="744"/>
      <c r="L100" s="744"/>
      <c r="M100" s="744"/>
      <c r="N100" s="744"/>
      <c r="O100" s="744"/>
      <c r="P100" s="744"/>
      <c r="Q100" s="744"/>
      <c r="R100" s="744"/>
      <c r="S100" s="507"/>
      <c r="T100" s="507"/>
      <c r="U100" s="507"/>
      <c r="V100" s="507"/>
      <c r="W100" s="507"/>
      <c r="X100" s="507"/>
    </row>
    <row r="101" spans="1:24" s="497" customFormat="1" ht="18" customHeight="1">
      <c r="A101" s="504"/>
      <c r="B101" s="564"/>
      <c r="C101" s="564"/>
      <c r="D101" s="564"/>
      <c r="E101" s="564"/>
      <c r="F101" s="564"/>
      <c r="G101" s="564"/>
      <c r="H101" s="564"/>
      <c r="I101" s="564"/>
      <c r="J101" s="564"/>
      <c r="K101" s="744"/>
      <c r="L101" s="744"/>
      <c r="M101" s="744"/>
      <c r="N101" s="744"/>
      <c r="O101" s="744"/>
      <c r="P101" s="744"/>
      <c r="Q101" s="744"/>
      <c r="R101" s="744"/>
      <c r="S101" s="507"/>
      <c r="T101" s="507"/>
      <c r="U101" s="507"/>
      <c r="V101" s="507"/>
      <c r="W101" s="507"/>
      <c r="X101" s="507"/>
    </row>
    <row r="102" spans="1:24" s="497" customFormat="1" ht="18" customHeight="1">
      <c r="A102" s="504"/>
      <c r="B102" s="565" t="s">
        <v>623</v>
      </c>
      <c r="C102" s="602"/>
      <c r="D102" s="602"/>
      <c r="E102" s="602"/>
      <c r="F102" s="602"/>
      <c r="G102" s="602"/>
      <c r="H102" s="602"/>
      <c r="I102" s="602"/>
      <c r="J102" s="602"/>
      <c r="K102" s="602"/>
      <c r="L102" s="602"/>
      <c r="M102" s="602"/>
      <c r="N102" s="602"/>
      <c r="O102" s="602"/>
      <c r="P102" s="602"/>
      <c r="Q102" s="602"/>
      <c r="R102" s="834"/>
      <c r="S102" s="507"/>
      <c r="T102" s="507"/>
      <c r="U102" s="507"/>
      <c r="V102" s="507"/>
      <c r="W102" s="507"/>
      <c r="X102" s="507"/>
    </row>
    <row r="103" spans="1:24" s="497" customFormat="1" ht="24" customHeight="1">
      <c r="A103" s="504"/>
      <c r="B103" s="566">
        <f>COUNTIFS($B$97:$H$101,"&lt;&gt;")</f>
        <v>0</v>
      </c>
      <c r="C103" s="603"/>
      <c r="D103" s="603"/>
      <c r="E103" s="603"/>
      <c r="F103" s="603"/>
      <c r="G103" s="603"/>
      <c r="H103" s="603"/>
      <c r="I103" s="603"/>
      <c r="J103" s="724"/>
      <c r="K103" s="559">
        <f>SUM(K97:R101)</f>
        <v>0</v>
      </c>
      <c r="L103" s="559"/>
      <c r="M103" s="559"/>
      <c r="N103" s="559"/>
      <c r="O103" s="559"/>
      <c r="P103" s="559"/>
      <c r="Q103" s="559"/>
      <c r="R103" s="559"/>
      <c r="S103" s="507"/>
      <c r="T103" s="507"/>
      <c r="U103" s="507"/>
      <c r="V103" s="507"/>
      <c r="W103" s="507"/>
      <c r="X103" s="507"/>
    </row>
    <row r="104" spans="1:24" s="497" customFormat="1" ht="18" customHeight="1">
      <c r="A104" s="504"/>
      <c r="B104" s="567"/>
      <c r="C104" s="507"/>
      <c r="D104" s="507"/>
      <c r="E104" s="507"/>
      <c r="F104" s="507"/>
      <c r="G104" s="507"/>
      <c r="H104" s="507"/>
      <c r="I104" s="507"/>
      <c r="J104" s="507"/>
      <c r="K104" s="507"/>
      <c r="L104" s="507"/>
      <c r="M104" s="507"/>
      <c r="N104" s="507"/>
      <c r="O104" s="507"/>
      <c r="P104" s="507"/>
      <c r="Q104" s="507"/>
      <c r="R104" s="507"/>
      <c r="S104" s="507"/>
      <c r="T104" s="507"/>
      <c r="U104" s="507"/>
      <c r="V104" s="507"/>
      <c r="W104" s="507"/>
      <c r="X104" s="507"/>
    </row>
    <row r="105" spans="1:24" s="497" customFormat="1" ht="18" customHeight="1">
      <c r="A105" s="504"/>
      <c r="B105" s="507"/>
      <c r="C105" s="507"/>
      <c r="D105" s="507"/>
      <c r="E105" s="507"/>
      <c r="F105" s="507"/>
      <c r="G105" s="507"/>
      <c r="H105" s="507"/>
      <c r="I105" s="507"/>
      <c r="J105" s="507"/>
      <c r="K105" s="507"/>
      <c r="L105" s="507"/>
      <c r="M105" s="507"/>
      <c r="N105" s="507"/>
      <c r="O105" s="507"/>
      <c r="P105" s="507"/>
      <c r="Q105" s="507"/>
      <c r="R105" s="507"/>
      <c r="S105" s="507"/>
      <c r="T105" s="507"/>
      <c r="U105" s="507"/>
      <c r="V105" s="507"/>
      <c r="W105" s="507"/>
      <c r="X105" s="507"/>
    </row>
    <row r="106" spans="1:24" s="497" customFormat="1" ht="18" customHeight="1">
      <c r="A106" s="504" t="s">
        <v>279</v>
      </c>
      <c r="B106" s="507"/>
      <c r="C106" s="507"/>
      <c r="D106" s="507"/>
      <c r="E106" s="507"/>
      <c r="F106" s="507"/>
      <c r="G106" s="507"/>
      <c r="H106" s="507"/>
      <c r="I106" s="507"/>
      <c r="J106" s="507"/>
      <c r="K106" s="507"/>
      <c r="L106" s="507"/>
      <c r="M106" s="507"/>
      <c r="N106" s="507"/>
      <c r="O106" s="507"/>
      <c r="P106" s="507"/>
      <c r="Q106" s="507"/>
      <c r="R106" s="507"/>
      <c r="S106" s="850"/>
      <c r="T106" s="850"/>
      <c r="U106" s="850"/>
      <c r="V106" s="850"/>
      <c r="W106" s="850"/>
      <c r="X106" s="507"/>
    </row>
    <row r="107" spans="1:24" s="497" customFormat="1" ht="18" customHeight="1">
      <c r="A107" s="507"/>
      <c r="B107" s="554" t="s">
        <v>582</v>
      </c>
      <c r="C107" s="597"/>
      <c r="D107" s="597"/>
      <c r="E107" s="597"/>
      <c r="F107" s="597"/>
      <c r="G107" s="597"/>
      <c r="H107" s="597"/>
      <c r="I107" s="597"/>
      <c r="J107" s="597"/>
      <c r="K107" s="597"/>
      <c r="L107" s="597"/>
      <c r="M107" s="597"/>
      <c r="N107" s="597"/>
      <c r="O107" s="597"/>
      <c r="P107" s="597"/>
      <c r="Q107" s="597"/>
      <c r="R107" s="597"/>
      <c r="S107" s="851"/>
      <c r="T107" s="854"/>
      <c r="U107" s="854"/>
      <c r="V107" s="854"/>
      <c r="W107" s="854"/>
      <c r="X107" s="507"/>
    </row>
    <row r="108" spans="1:24" s="497" customFormat="1" ht="18" customHeight="1">
      <c r="A108" s="507"/>
      <c r="B108" s="560" t="s">
        <v>215</v>
      </c>
      <c r="C108" s="599"/>
      <c r="D108" s="599"/>
      <c r="E108" s="599"/>
      <c r="F108" s="599"/>
      <c r="G108" s="599"/>
      <c r="H108" s="599"/>
      <c r="I108" s="599"/>
      <c r="J108" s="722"/>
      <c r="K108" s="634" t="s">
        <v>619</v>
      </c>
      <c r="L108" s="758"/>
      <c r="M108" s="698"/>
      <c r="N108" s="634" t="s">
        <v>298</v>
      </c>
      <c r="O108" s="659"/>
      <c r="P108" s="634" t="s">
        <v>625</v>
      </c>
      <c r="Q108" s="758"/>
      <c r="R108" s="686"/>
      <c r="S108" s="852"/>
      <c r="T108" s="868"/>
      <c r="U108" s="868"/>
      <c r="V108" s="868"/>
      <c r="W108" s="877"/>
      <c r="X108" s="507"/>
    </row>
    <row r="109" spans="1:24" s="497" customFormat="1" ht="36" customHeight="1">
      <c r="A109" s="507"/>
      <c r="B109" s="561" t="s">
        <v>194</v>
      </c>
      <c r="C109" s="600"/>
      <c r="D109" s="634" t="s">
        <v>232</v>
      </c>
      <c r="E109" s="659"/>
      <c r="F109" s="678" t="s">
        <v>196</v>
      </c>
      <c r="G109" s="686"/>
      <c r="H109" s="698"/>
      <c r="I109" s="634" t="s">
        <v>199</v>
      </c>
      <c r="J109" s="659"/>
      <c r="K109" s="741"/>
      <c r="L109" s="759"/>
      <c r="M109" s="776"/>
      <c r="N109" s="795"/>
      <c r="O109" s="813"/>
      <c r="P109" s="741"/>
      <c r="Q109" s="759"/>
      <c r="R109" s="759"/>
      <c r="S109" s="852"/>
      <c r="T109" s="868"/>
      <c r="U109" s="877"/>
      <c r="V109" s="877"/>
      <c r="W109" s="877"/>
      <c r="X109" s="507"/>
    </row>
    <row r="110" spans="1:24" s="497" customFormat="1" ht="18" customHeight="1">
      <c r="A110" s="507"/>
      <c r="B110" s="568">
        <f>ROUNDDOWN(SUMIFS('別紙２①'!$F$18:$F$200,'別紙２①'!$E$18:$E$200,"田",'別紙２①'!$N$18:$N$200,"〇"),0)</f>
        <v>0</v>
      </c>
      <c r="C110" s="604"/>
      <c r="D110" s="568">
        <f>ROUNDDOWN(SUMIFS('別紙２①'!$F$18:$F$200,'別紙２①'!$E$18:$E$200,"畑",'別紙２①'!$N$18:$N$200,"〇"),0)</f>
        <v>0</v>
      </c>
      <c r="E110" s="604"/>
      <c r="F110" s="568">
        <f>ROUNDDOWN(SUMIFS('別紙２①'!$F$18:$F$200,'別紙２①'!$E$18:$E$200,"草地",'別紙２①'!$N$18:$N$200,"〇"),0)</f>
        <v>0</v>
      </c>
      <c r="G110" s="688"/>
      <c r="H110" s="604"/>
      <c r="I110" s="568">
        <f>ROUNDDOWN(SUMIFS('別紙２①'!$F$18:$F$200,'別紙２①'!$E$18:$E$200,"採草放牧地",'別紙２①'!$N$18:$N$200,"〇"),0)</f>
        <v>0</v>
      </c>
      <c r="J110" s="604"/>
      <c r="K110" s="745">
        <v>5000</v>
      </c>
      <c r="L110" s="762"/>
      <c r="M110" s="779"/>
      <c r="N110" s="568">
        <f>ROUNDDOWN((B110+D110+F110+I110)*K110/1000,0)</f>
        <v>0</v>
      </c>
      <c r="O110" s="604"/>
      <c r="P110" s="568">
        <f>IF(N110&lt;S110,N110,S110)</f>
        <v>0</v>
      </c>
      <c r="Q110" s="828"/>
      <c r="R110" s="828"/>
      <c r="S110" s="853">
        <v>2000000</v>
      </c>
      <c r="T110" s="869"/>
      <c r="U110" s="878"/>
      <c r="V110" s="878"/>
      <c r="W110" s="878"/>
      <c r="X110" s="507"/>
    </row>
    <row r="111" spans="1:24" s="497" customFormat="1" ht="15" customHeight="1">
      <c r="A111" s="504"/>
      <c r="B111" s="557" t="s">
        <v>375</v>
      </c>
      <c r="C111" s="557"/>
      <c r="D111" s="557"/>
      <c r="E111" s="557"/>
      <c r="F111" s="557"/>
      <c r="G111" s="557"/>
      <c r="H111" s="557"/>
      <c r="I111" s="557"/>
      <c r="J111" s="557"/>
      <c r="K111" s="557"/>
      <c r="L111" s="557"/>
      <c r="M111" s="557"/>
      <c r="N111" s="557"/>
      <c r="O111" s="557"/>
      <c r="P111" s="557"/>
      <c r="Q111" s="557"/>
      <c r="R111" s="557"/>
      <c r="S111" s="557"/>
      <c r="T111" s="557"/>
      <c r="U111" s="557"/>
      <c r="V111" s="557"/>
      <c r="W111" s="557"/>
      <c r="X111" s="557"/>
    </row>
    <row r="112" spans="1:24" s="497" customFormat="1" ht="15" customHeight="1">
      <c r="A112" s="504"/>
      <c r="B112" s="557" t="s">
        <v>624</v>
      </c>
      <c r="C112" s="557"/>
      <c r="D112" s="557"/>
      <c r="E112" s="557"/>
      <c r="F112" s="557"/>
      <c r="G112" s="557"/>
      <c r="H112" s="557"/>
      <c r="I112" s="557"/>
      <c r="J112" s="557"/>
      <c r="K112" s="557"/>
      <c r="L112" s="557"/>
      <c r="M112" s="557"/>
      <c r="N112" s="557"/>
      <c r="O112" s="557"/>
      <c r="P112" s="557"/>
      <c r="Q112" s="557"/>
      <c r="R112" s="557"/>
      <c r="S112" s="557"/>
      <c r="T112" s="557"/>
      <c r="U112" s="557"/>
      <c r="V112" s="557"/>
      <c r="W112" s="557"/>
      <c r="X112" s="557"/>
    </row>
    <row r="113" spans="1:24" s="497" customFormat="1" ht="18" customHeight="1">
      <c r="A113" s="504"/>
      <c r="B113" s="569"/>
      <c r="C113" s="569"/>
      <c r="D113" s="569"/>
      <c r="E113" s="569"/>
      <c r="F113" s="569"/>
      <c r="G113" s="569"/>
      <c r="H113" s="569"/>
      <c r="I113" s="569"/>
      <c r="J113" s="569"/>
      <c r="K113" s="569"/>
      <c r="L113" s="569"/>
      <c r="M113" s="569"/>
      <c r="N113" s="569"/>
      <c r="O113" s="569"/>
      <c r="P113" s="569"/>
      <c r="Q113" s="569"/>
      <c r="R113" s="569"/>
      <c r="S113" s="569"/>
      <c r="T113" s="569"/>
      <c r="U113" s="569"/>
      <c r="V113" s="569"/>
      <c r="W113" s="569"/>
      <c r="X113" s="569"/>
    </row>
    <row r="114" spans="1:24" s="497" customFormat="1" ht="18" customHeight="1">
      <c r="A114" s="504"/>
      <c r="B114" s="507"/>
      <c r="C114" s="507"/>
      <c r="D114" s="507"/>
      <c r="E114" s="507"/>
      <c r="F114" s="507"/>
      <c r="G114" s="507"/>
      <c r="H114" s="507"/>
      <c r="I114" s="507"/>
      <c r="J114" s="507"/>
      <c r="K114" s="507"/>
      <c r="L114" s="507"/>
      <c r="M114" s="507"/>
      <c r="N114" s="507"/>
      <c r="O114" s="507"/>
      <c r="P114" s="507"/>
      <c r="Q114" s="507"/>
      <c r="R114" s="507"/>
      <c r="S114" s="850"/>
      <c r="T114" s="850"/>
      <c r="U114" s="850"/>
      <c r="V114" s="850"/>
      <c r="W114" s="850"/>
      <c r="X114" s="507"/>
    </row>
    <row r="115" spans="1:24" s="497" customFormat="1" ht="18" customHeight="1">
      <c r="A115" s="504" t="s">
        <v>291</v>
      </c>
      <c r="B115" s="507"/>
      <c r="C115" s="507"/>
      <c r="D115" s="507"/>
      <c r="E115" s="507"/>
      <c r="F115" s="507"/>
      <c r="G115" s="507"/>
      <c r="H115" s="507"/>
      <c r="I115" s="507"/>
      <c r="J115" s="507"/>
      <c r="K115" s="507"/>
      <c r="L115" s="507"/>
      <c r="M115" s="507"/>
      <c r="N115" s="507"/>
      <c r="O115" s="507"/>
      <c r="P115" s="507"/>
      <c r="Q115" s="507"/>
      <c r="R115" s="507"/>
      <c r="S115" s="850"/>
      <c r="T115" s="850"/>
      <c r="U115" s="850"/>
      <c r="V115" s="850"/>
      <c r="W115" s="850"/>
      <c r="X115" s="507"/>
    </row>
    <row r="116" spans="1:24" s="497" customFormat="1" ht="18" customHeight="1">
      <c r="A116" s="507"/>
      <c r="B116" s="554" t="s">
        <v>626</v>
      </c>
      <c r="C116" s="597"/>
      <c r="D116" s="597"/>
      <c r="E116" s="597"/>
      <c r="F116" s="597"/>
      <c r="G116" s="597"/>
      <c r="H116" s="597"/>
      <c r="I116" s="597"/>
      <c r="J116" s="597"/>
      <c r="K116" s="597"/>
      <c r="L116" s="597"/>
      <c r="M116" s="597"/>
      <c r="N116" s="597"/>
      <c r="O116" s="597"/>
      <c r="P116" s="597"/>
      <c r="Q116" s="597"/>
      <c r="R116" s="633"/>
      <c r="S116" s="854"/>
      <c r="T116" s="854"/>
      <c r="U116" s="854"/>
      <c r="V116" s="854"/>
      <c r="W116" s="854"/>
      <c r="X116" s="507"/>
    </row>
    <row r="117" spans="1:24" s="497" customFormat="1" ht="18" customHeight="1">
      <c r="A117" s="507"/>
      <c r="B117" s="560" t="s">
        <v>215</v>
      </c>
      <c r="C117" s="599"/>
      <c r="D117" s="599"/>
      <c r="E117" s="599"/>
      <c r="F117" s="599"/>
      <c r="G117" s="599"/>
      <c r="H117" s="599"/>
      <c r="I117" s="599"/>
      <c r="J117" s="722"/>
      <c r="K117" s="634" t="s">
        <v>619</v>
      </c>
      <c r="L117" s="758"/>
      <c r="M117" s="698"/>
      <c r="N117" s="634" t="s">
        <v>298</v>
      </c>
      <c r="O117" s="659"/>
      <c r="P117" s="634" t="s">
        <v>625</v>
      </c>
      <c r="Q117" s="758"/>
      <c r="R117" s="698"/>
      <c r="S117" s="852"/>
      <c r="T117" s="868"/>
      <c r="U117" s="868"/>
      <c r="V117" s="868"/>
      <c r="W117" s="877"/>
      <c r="X117" s="507"/>
    </row>
    <row r="118" spans="1:24" s="497" customFormat="1" ht="36" customHeight="1">
      <c r="A118" s="507"/>
      <c r="B118" s="561" t="s">
        <v>194</v>
      </c>
      <c r="C118" s="600"/>
      <c r="D118" s="634" t="s">
        <v>232</v>
      </c>
      <c r="E118" s="659"/>
      <c r="F118" s="678" t="s">
        <v>196</v>
      </c>
      <c r="G118" s="686"/>
      <c r="H118" s="698"/>
      <c r="I118" s="634" t="s">
        <v>199</v>
      </c>
      <c r="J118" s="659"/>
      <c r="K118" s="741"/>
      <c r="L118" s="759"/>
      <c r="M118" s="776"/>
      <c r="N118" s="795"/>
      <c r="O118" s="813"/>
      <c r="P118" s="741"/>
      <c r="Q118" s="759"/>
      <c r="R118" s="776"/>
      <c r="S118" s="852"/>
      <c r="T118" s="868"/>
      <c r="U118" s="877"/>
      <c r="V118" s="877"/>
      <c r="W118" s="877"/>
      <c r="X118" s="507"/>
    </row>
    <row r="119" spans="1:24" s="497" customFormat="1" ht="18" customHeight="1">
      <c r="A119" s="507"/>
      <c r="B119" s="568">
        <f>ROUNDDOWN(SUMIFS('別紙２①'!$F$18:$F$200,'別紙２①'!$E$18:$E$200,"田",'別紙２①'!$O$18:$O$200,"〇"),0)</f>
        <v>0</v>
      </c>
      <c r="C119" s="604"/>
      <c r="D119" s="568">
        <f>ROUNDDOWN(SUMIFS('別紙２①'!$F$18:$F$200,'別紙２①'!$E$18:$E$200,"畑",'別紙２①'!$O$18:$O$200,"〇"),0)</f>
        <v>0</v>
      </c>
      <c r="E119" s="604"/>
      <c r="F119" s="568">
        <f>ROUNDDOWN(SUMIFS('別紙２①'!$F$18:$F$200,'別紙２①'!$E$18:$E$200,"草地",'別紙２①'!$O$18:$O$200,"〇"),0)</f>
        <v>0</v>
      </c>
      <c r="G119" s="688"/>
      <c r="H119" s="604"/>
      <c r="I119" s="568">
        <f>ROUNDDOWN(SUMIFS('別紙２①'!$F$18:$F$200,'別紙２①'!$E$18:$E$200,"採草放牧地",'別紙２①'!$O$18:$O$200,"〇"),0)</f>
        <v>0</v>
      </c>
      <c r="J119" s="604"/>
      <c r="K119" s="742">
        <v>3000</v>
      </c>
      <c r="L119" s="760"/>
      <c r="M119" s="777"/>
      <c r="N119" s="568">
        <f>ROUNDDOWN((B119+D119+F119+I119)*K119/1000,0)</f>
        <v>0</v>
      </c>
      <c r="O119" s="604"/>
      <c r="P119" s="568">
        <f>IF(N119&lt;S119,N119,S119)</f>
        <v>0</v>
      </c>
      <c r="Q119" s="828"/>
      <c r="R119" s="835"/>
      <c r="S119" s="853">
        <v>2000000</v>
      </c>
      <c r="T119" s="869"/>
      <c r="U119" s="878"/>
      <c r="V119" s="878"/>
      <c r="W119" s="878"/>
      <c r="X119" s="507"/>
    </row>
    <row r="120" spans="1:24" s="497" customFormat="1" ht="13.9" customHeight="1">
      <c r="A120" s="504"/>
      <c r="B120" s="557" t="s">
        <v>375</v>
      </c>
      <c r="C120" s="557"/>
      <c r="D120" s="557"/>
      <c r="E120" s="557"/>
      <c r="F120" s="557"/>
      <c r="G120" s="557"/>
      <c r="H120" s="557"/>
      <c r="I120" s="557"/>
      <c r="J120" s="557"/>
      <c r="K120" s="557"/>
      <c r="L120" s="557"/>
      <c r="M120" s="557"/>
      <c r="N120" s="557"/>
      <c r="O120" s="557"/>
      <c r="P120" s="557"/>
      <c r="Q120" s="557"/>
      <c r="R120" s="557"/>
      <c r="S120" s="557"/>
      <c r="T120" s="557"/>
      <c r="U120" s="557"/>
      <c r="V120" s="557"/>
      <c r="W120" s="557"/>
      <c r="X120" s="557"/>
    </row>
    <row r="121" spans="1:24" s="497" customFormat="1" ht="13.9" customHeight="1">
      <c r="A121" s="504"/>
      <c r="B121" s="557" t="s">
        <v>624</v>
      </c>
      <c r="C121" s="557"/>
      <c r="D121" s="557"/>
      <c r="E121" s="557"/>
      <c r="F121" s="557"/>
      <c r="G121" s="557"/>
      <c r="H121" s="557"/>
      <c r="I121" s="557"/>
      <c r="J121" s="557"/>
      <c r="K121" s="557"/>
      <c r="L121" s="557"/>
      <c r="M121" s="557"/>
      <c r="N121" s="557"/>
      <c r="O121" s="557"/>
      <c r="P121" s="557"/>
      <c r="Q121" s="557"/>
      <c r="R121" s="557"/>
      <c r="S121" s="557"/>
      <c r="T121" s="557"/>
      <c r="U121" s="557"/>
      <c r="V121" s="557"/>
      <c r="W121" s="557"/>
      <c r="X121" s="557"/>
    </row>
    <row r="122" spans="1:24" s="497" customFormat="1" ht="13.9" customHeight="1">
      <c r="A122" s="504"/>
      <c r="B122" s="557"/>
      <c r="C122" s="557"/>
      <c r="D122" s="557"/>
      <c r="E122" s="557"/>
      <c r="F122" s="557"/>
      <c r="G122" s="557"/>
      <c r="H122" s="557"/>
      <c r="I122" s="557"/>
      <c r="J122" s="557"/>
      <c r="K122" s="557"/>
      <c r="L122" s="557"/>
      <c r="M122" s="557"/>
      <c r="N122" s="557"/>
      <c r="O122" s="557"/>
      <c r="P122" s="557"/>
      <c r="Q122" s="557"/>
      <c r="R122" s="557"/>
      <c r="S122" s="557"/>
      <c r="T122" s="557"/>
      <c r="U122" s="557"/>
      <c r="V122" s="557"/>
      <c r="W122" s="557"/>
      <c r="X122" s="557"/>
    </row>
    <row r="123" spans="1:24" s="497" customFormat="1" ht="18" customHeight="1">
      <c r="A123" s="504"/>
      <c r="B123" s="507"/>
      <c r="C123" s="507"/>
      <c r="D123" s="507"/>
      <c r="E123" s="507"/>
      <c r="F123" s="507"/>
      <c r="G123" s="507"/>
      <c r="H123" s="507"/>
      <c r="I123" s="507"/>
      <c r="J123" s="507"/>
      <c r="K123" s="507"/>
      <c r="L123" s="507"/>
      <c r="M123" s="507"/>
      <c r="N123" s="507"/>
      <c r="O123" s="507"/>
      <c r="P123" s="507"/>
      <c r="Q123" s="507"/>
      <c r="R123" s="507"/>
      <c r="S123" s="507"/>
      <c r="T123" s="507"/>
      <c r="U123" s="507"/>
      <c r="V123" s="507"/>
      <c r="W123" s="507"/>
      <c r="X123" s="507"/>
    </row>
    <row r="124" spans="1:24" s="497" customFormat="1" ht="18" customHeight="1">
      <c r="A124" s="504"/>
      <c r="B124" s="507"/>
      <c r="C124" s="507"/>
      <c r="D124" s="507"/>
      <c r="E124" s="507"/>
      <c r="F124" s="507"/>
      <c r="G124" s="507"/>
      <c r="H124" s="507"/>
      <c r="I124" s="507"/>
      <c r="J124" s="507"/>
      <c r="K124" s="507"/>
      <c r="L124" s="507"/>
      <c r="M124" s="507"/>
      <c r="N124" s="507"/>
      <c r="O124" s="507"/>
      <c r="P124" s="507"/>
      <c r="Q124" s="507"/>
      <c r="R124" s="507"/>
      <c r="S124" s="507"/>
      <c r="T124" s="507"/>
      <c r="U124" s="507"/>
      <c r="V124" s="507"/>
      <c r="W124" s="507"/>
      <c r="X124" s="507"/>
    </row>
    <row r="125" spans="1:24" s="497" customFormat="1" ht="18" customHeight="1">
      <c r="A125" s="504" t="s">
        <v>511</v>
      </c>
      <c r="B125" s="507"/>
      <c r="C125" s="507"/>
      <c r="D125" s="507"/>
      <c r="E125" s="507"/>
      <c r="F125" s="507"/>
      <c r="G125" s="507"/>
      <c r="H125" s="507"/>
      <c r="I125" s="507"/>
      <c r="J125" s="507"/>
      <c r="K125" s="507"/>
      <c r="L125" s="507"/>
      <c r="M125" s="507"/>
      <c r="N125" s="507"/>
      <c r="O125" s="507"/>
      <c r="P125" s="507"/>
      <c r="Q125" s="507"/>
      <c r="R125" s="507"/>
      <c r="S125" s="507"/>
      <c r="T125" s="507"/>
      <c r="U125" s="507"/>
      <c r="V125" s="507"/>
      <c r="W125" s="507"/>
      <c r="X125" s="507"/>
    </row>
    <row r="126" spans="1:24" s="497" customFormat="1" ht="18" customHeight="1">
      <c r="A126" s="504" t="s">
        <v>241</v>
      </c>
      <c r="B126" s="507"/>
      <c r="C126" s="507"/>
      <c r="D126" s="507"/>
      <c r="E126" s="507"/>
      <c r="F126" s="507"/>
      <c r="G126" s="507"/>
      <c r="H126" s="507"/>
      <c r="I126" s="507"/>
      <c r="J126" s="507"/>
      <c r="K126" s="507"/>
      <c r="L126" s="507"/>
      <c r="M126" s="507"/>
      <c r="N126" s="507"/>
      <c r="O126" s="507"/>
      <c r="P126" s="507"/>
      <c r="Q126" s="507"/>
      <c r="R126" s="507"/>
      <c r="S126" s="507"/>
      <c r="T126" s="507"/>
      <c r="U126" s="507"/>
      <c r="V126" s="507"/>
      <c r="W126" s="507"/>
      <c r="X126" s="507"/>
    </row>
    <row r="127" spans="1:24" s="497" customFormat="1" ht="18" customHeight="1">
      <c r="A127" s="504"/>
      <c r="B127" s="507" t="s">
        <v>243</v>
      </c>
      <c r="C127" s="507"/>
      <c r="D127" s="507"/>
      <c r="E127" s="507"/>
      <c r="F127" s="507"/>
      <c r="G127" s="507"/>
      <c r="H127" s="507"/>
      <c r="I127" s="507"/>
      <c r="J127" s="507"/>
      <c r="K127" s="507"/>
      <c r="L127" s="507"/>
      <c r="M127" s="507"/>
      <c r="N127" s="507"/>
      <c r="O127" s="507"/>
      <c r="P127" s="507"/>
      <c r="Q127" s="507"/>
      <c r="R127" s="507"/>
      <c r="S127" s="507"/>
      <c r="T127" s="507"/>
      <c r="U127" s="507"/>
      <c r="V127" s="507"/>
      <c r="W127" s="507"/>
      <c r="X127" s="507"/>
    </row>
    <row r="128" spans="1:24" s="497" customFormat="1" ht="12" customHeight="1">
      <c r="A128" s="504"/>
      <c r="B128" s="507"/>
      <c r="C128" s="507"/>
      <c r="D128" s="507"/>
      <c r="E128" s="507"/>
      <c r="F128" s="507"/>
      <c r="G128" s="507"/>
      <c r="H128" s="507"/>
      <c r="I128" s="507"/>
      <c r="J128" s="507"/>
      <c r="K128" s="507"/>
      <c r="L128" s="507"/>
      <c r="M128" s="507"/>
      <c r="N128" s="507"/>
      <c r="O128" s="507"/>
      <c r="P128" s="507"/>
      <c r="Q128" s="507"/>
      <c r="R128" s="507"/>
      <c r="S128" s="507"/>
      <c r="T128" s="507"/>
      <c r="U128" s="507"/>
      <c r="V128" s="507"/>
      <c r="W128" s="507"/>
      <c r="X128" s="507"/>
    </row>
    <row r="129" spans="1:25" s="497" customFormat="1" ht="18" customHeight="1">
      <c r="A129" s="527"/>
      <c r="B129" s="533"/>
      <c r="C129" s="533"/>
      <c r="D129" s="635" t="s">
        <v>244</v>
      </c>
      <c r="E129" s="660"/>
      <c r="F129" s="660"/>
      <c r="G129" s="660"/>
      <c r="H129" s="660"/>
      <c r="I129" s="660"/>
      <c r="J129" s="660"/>
      <c r="K129" s="660"/>
      <c r="L129" s="660"/>
      <c r="M129" s="660"/>
      <c r="N129" s="660"/>
      <c r="O129" s="660"/>
      <c r="P129" s="660"/>
      <c r="Q129" s="660"/>
      <c r="R129" s="660"/>
      <c r="S129" s="660"/>
      <c r="T129" s="660"/>
      <c r="U129" s="660"/>
      <c r="V129" s="660"/>
      <c r="W129" s="660"/>
      <c r="X129" s="697"/>
      <c r="Y129" s="911"/>
    </row>
    <row r="130" spans="1:25" s="497" customFormat="1" ht="36" customHeight="1">
      <c r="A130" s="527"/>
      <c r="B130" s="522"/>
      <c r="C130" s="522"/>
      <c r="D130" s="636" t="s">
        <v>246</v>
      </c>
      <c r="E130" s="636"/>
      <c r="F130" s="636"/>
      <c r="G130" s="636"/>
      <c r="H130" s="636"/>
      <c r="I130" s="636"/>
      <c r="J130" s="636"/>
      <c r="K130" s="636"/>
      <c r="L130" s="636"/>
      <c r="M130" s="636"/>
      <c r="N130" s="636"/>
      <c r="O130" s="636"/>
      <c r="P130" s="636"/>
      <c r="Q130" s="636"/>
      <c r="R130" s="636"/>
      <c r="S130" s="636"/>
      <c r="T130" s="636"/>
      <c r="U130" s="636"/>
      <c r="V130" s="636"/>
      <c r="W130" s="636"/>
      <c r="X130" s="901"/>
      <c r="Y130" s="911"/>
    </row>
    <row r="131" spans="1:25" s="497" customFormat="1" ht="36" customHeight="1">
      <c r="A131" s="527"/>
      <c r="B131" s="522"/>
      <c r="C131" s="522"/>
      <c r="D131" s="636" t="s">
        <v>249</v>
      </c>
      <c r="E131" s="636"/>
      <c r="F131" s="636"/>
      <c r="G131" s="636"/>
      <c r="H131" s="636"/>
      <c r="I131" s="636"/>
      <c r="J131" s="636"/>
      <c r="K131" s="636"/>
      <c r="L131" s="636"/>
      <c r="M131" s="636"/>
      <c r="N131" s="636"/>
      <c r="O131" s="636"/>
      <c r="P131" s="636"/>
      <c r="Q131" s="636"/>
      <c r="R131" s="636"/>
      <c r="S131" s="636"/>
      <c r="T131" s="636"/>
      <c r="U131" s="636"/>
      <c r="V131" s="636"/>
      <c r="W131" s="636"/>
      <c r="X131" s="901"/>
      <c r="Y131" s="911"/>
    </row>
    <row r="132" spans="1:25" s="497" customFormat="1" ht="36" customHeight="1">
      <c r="A132" s="527"/>
      <c r="B132" s="522"/>
      <c r="C132" s="522"/>
      <c r="D132" s="637" t="s">
        <v>251</v>
      </c>
      <c r="E132" s="637"/>
      <c r="F132" s="637"/>
      <c r="G132" s="637"/>
      <c r="H132" s="637"/>
      <c r="I132" s="637"/>
      <c r="J132" s="637"/>
      <c r="K132" s="637"/>
      <c r="L132" s="637"/>
      <c r="M132" s="637"/>
      <c r="N132" s="637"/>
      <c r="O132" s="637"/>
      <c r="P132" s="637"/>
      <c r="Q132" s="637"/>
      <c r="R132" s="637"/>
      <c r="S132" s="637"/>
      <c r="T132" s="637"/>
      <c r="U132" s="637"/>
      <c r="V132" s="637"/>
      <c r="W132" s="637"/>
      <c r="X132" s="640"/>
      <c r="Y132" s="911"/>
    </row>
    <row r="133" spans="1:25" s="497" customFormat="1" ht="21.75" customHeight="1">
      <c r="A133" s="527"/>
      <c r="B133" s="522"/>
      <c r="C133" s="522"/>
      <c r="D133" s="638" t="s">
        <v>35</v>
      </c>
      <c r="E133" s="661"/>
      <c r="F133" s="661"/>
      <c r="G133" s="661"/>
      <c r="H133" s="661"/>
      <c r="I133" s="661"/>
      <c r="J133" s="661"/>
      <c r="K133" s="661"/>
      <c r="L133" s="661"/>
      <c r="M133" s="661"/>
      <c r="N133" s="661"/>
      <c r="O133" s="661"/>
      <c r="P133" s="661"/>
      <c r="Q133" s="661"/>
      <c r="R133" s="661"/>
      <c r="S133" s="661"/>
      <c r="T133" s="661"/>
      <c r="U133" s="661"/>
      <c r="V133" s="661"/>
      <c r="W133" s="661"/>
      <c r="X133" s="902"/>
      <c r="Y133" s="911"/>
    </row>
    <row r="134" spans="1:25" s="497" customFormat="1" ht="46.5" customHeight="1">
      <c r="A134" s="504"/>
      <c r="B134" s="522"/>
      <c r="C134" s="522"/>
      <c r="D134" s="639"/>
      <c r="E134" s="662"/>
      <c r="F134" s="662"/>
      <c r="G134" s="662"/>
      <c r="H134" s="662"/>
      <c r="I134" s="662"/>
      <c r="J134" s="662"/>
      <c r="K134" s="662"/>
      <c r="L134" s="662"/>
      <c r="M134" s="662"/>
      <c r="N134" s="662"/>
      <c r="O134" s="662"/>
      <c r="P134" s="662"/>
      <c r="Q134" s="662"/>
      <c r="R134" s="662"/>
      <c r="S134" s="662"/>
      <c r="T134" s="662"/>
      <c r="U134" s="662"/>
      <c r="V134" s="662"/>
      <c r="W134" s="662"/>
      <c r="X134" s="903"/>
    </row>
    <row r="135" spans="1:25" s="497" customFormat="1" ht="18" customHeight="1">
      <c r="A135" s="504"/>
      <c r="B135" s="567" t="s">
        <v>252</v>
      </c>
      <c r="C135" s="507"/>
      <c r="D135" s="507"/>
      <c r="E135" s="507"/>
      <c r="F135" s="507"/>
      <c r="G135" s="507"/>
      <c r="H135" s="507"/>
      <c r="I135" s="507"/>
      <c r="J135" s="507"/>
      <c r="K135" s="507"/>
      <c r="L135" s="507"/>
      <c r="M135" s="507"/>
      <c r="N135" s="507"/>
      <c r="O135" s="507"/>
      <c r="P135" s="507"/>
      <c r="Q135" s="507"/>
      <c r="R135" s="507"/>
      <c r="S135" s="507"/>
      <c r="T135" s="507"/>
      <c r="U135" s="507"/>
      <c r="V135" s="507"/>
      <c r="W135" s="507"/>
      <c r="X135" s="507"/>
    </row>
    <row r="136" spans="1:25" s="499" customFormat="1" ht="37.5" customHeight="1">
      <c r="A136" s="528"/>
      <c r="B136" s="570" t="s">
        <v>253</v>
      </c>
      <c r="C136" s="570"/>
      <c r="D136" s="570"/>
      <c r="E136" s="570"/>
      <c r="F136" s="570"/>
      <c r="G136" s="570"/>
      <c r="H136" s="570"/>
      <c r="I136" s="570"/>
      <c r="J136" s="570"/>
      <c r="K136" s="570"/>
      <c r="L136" s="570"/>
      <c r="M136" s="570"/>
      <c r="N136" s="570"/>
      <c r="O136" s="570"/>
      <c r="P136" s="570"/>
      <c r="Q136" s="570"/>
      <c r="R136" s="570"/>
      <c r="S136" s="570"/>
      <c r="T136" s="570"/>
      <c r="U136" s="570"/>
      <c r="V136" s="570"/>
      <c r="W136" s="570"/>
      <c r="X136" s="570"/>
    </row>
    <row r="137" spans="1:25" s="497" customFormat="1" ht="36" customHeight="1">
      <c r="A137" s="504"/>
      <c r="B137" s="569" t="s">
        <v>220</v>
      </c>
      <c r="C137" s="569"/>
      <c r="D137" s="569"/>
      <c r="E137" s="569"/>
      <c r="F137" s="569"/>
      <c r="G137" s="569"/>
      <c r="H137" s="569"/>
      <c r="I137" s="569"/>
      <c r="J137" s="569"/>
      <c r="K137" s="569"/>
      <c r="L137" s="569"/>
      <c r="M137" s="569"/>
      <c r="N137" s="569"/>
      <c r="O137" s="569"/>
      <c r="P137" s="569"/>
      <c r="Q137" s="569"/>
      <c r="R137" s="569"/>
      <c r="S137" s="569"/>
      <c r="T137" s="569"/>
      <c r="U137" s="569"/>
      <c r="V137" s="569"/>
      <c r="W137" s="569"/>
      <c r="X137" s="569"/>
    </row>
    <row r="138" spans="1:25" s="497" customFormat="1" ht="18" customHeight="1">
      <c r="A138" s="504"/>
      <c r="B138" s="563" t="s">
        <v>256</v>
      </c>
      <c r="C138" s="563"/>
      <c r="D138" s="608"/>
      <c r="E138" s="608"/>
      <c r="F138" s="608"/>
      <c r="G138" s="608"/>
      <c r="H138" s="608"/>
      <c r="I138" s="608"/>
      <c r="J138" s="608"/>
      <c r="K138" s="608"/>
      <c r="L138" s="608"/>
      <c r="M138" s="608"/>
      <c r="N138" s="563" t="s">
        <v>257</v>
      </c>
      <c r="O138" s="563"/>
      <c r="P138" s="563"/>
      <c r="Q138" s="563"/>
      <c r="R138" s="563"/>
      <c r="S138" s="563"/>
      <c r="T138" s="563"/>
      <c r="U138" s="563"/>
      <c r="V138" s="563"/>
      <c r="W138" s="563"/>
      <c r="X138" s="904"/>
    </row>
    <row r="139" spans="1:25" s="497" customFormat="1" ht="36" customHeight="1">
      <c r="A139" s="504"/>
      <c r="B139" s="522"/>
      <c r="C139" s="522"/>
      <c r="D139" s="640" t="s">
        <v>259</v>
      </c>
      <c r="E139" s="663"/>
      <c r="F139" s="663"/>
      <c r="G139" s="663"/>
      <c r="H139" s="663"/>
      <c r="I139" s="663"/>
      <c r="J139" s="663"/>
      <c r="K139" s="663"/>
      <c r="L139" s="763"/>
      <c r="M139" s="763"/>
      <c r="N139" s="645"/>
      <c r="O139" s="645"/>
      <c r="P139" s="645"/>
      <c r="Q139" s="645"/>
      <c r="R139" s="645"/>
      <c r="S139" s="645"/>
      <c r="T139" s="645"/>
      <c r="U139" s="645"/>
      <c r="V139" s="645"/>
      <c r="W139" s="645"/>
      <c r="X139" s="507"/>
    </row>
    <row r="140" spans="1:25" s="497" customFormat="1" ht="36" customHeight="1">
      <c r="A140" s="504"/>
      <c r="B140" s="522"/>
      <c r="C140" s="522"/>
      <c r="D140" s="640" t="s">
        <v>260</v>
      </c>
      <c r="E140" s="663"/>
      <c r="F140" s="663"/>
      <c r="G140" s="663"/>
      <c r="H140" s="663"/>
      <c r="I140" s="663"/>
      <c r="J140" s="663"/>
      <c r="K140" s="663"/>
      <c r="L140" s="763"/>
      <c r="M140" s="763"/>
      <c r="N140" s="645"/>
      <c r="O140" s="645"/>
      <c r="P140" s="645"/>
      <c r="Q140" s="645"/>
      <c r="R140" s="645"/>
      <c r="S140" s="645"/>
      <c r="T140" s="645"/>
      <c r="U140" s="645"/>
      <c r="V140" s="645"/>
      <c r="W140" s="645"/>
      <c r="X140" s="507"/>
    </row>
    <row r="141" spans="1:25" s="497" customFormat="1" ht="36" customHeight="1">
      <c r="A141" s="504"/>
      <c r="B141" s="522"/>
      <c r="C141" s="522"/>
      <c r="D141" s="640" t="s">
        <v>261</v>
      </c>
      <c r="E141" s="663"/>
      <c r="F141" s="663"/>
      <c r="G141" s="663"/>
      <c r="H141" s="663"/>
      <c r="I141" s="663"/>
      <c r="J141" s="663"/>
      <c r="K141" s="663"/>
      <c r="L141" s="763"/>
      <c r="M141" s="763"/>
      <c r="N141" s="645"/>
      <c r="O141" s="645"/>
      <c r="P141" s="645"/>
      <c r="Q141" s="645"/>
      <c r="R141" s="645"/>
      <c r="S141" s="645"/>
      <c r="T141" s="645"/>
      <c r="U141" s="645"/>
      <c r="V141" s="645"/>
      <c r="W141" s="645"/>
      <c r="X141" s="507"/>
    </row>
    <row r="142" spans="1:25" s="497" customFormat="1" ht="36" customHeight="1">
      <c r="A142" s="504"/>
      <c r="B142" s="522"/>
      <c r="C142" s="522"/>
      <c r="D142" s="640" t="s">
        <v>262</v>
      </c>
      <c r="E142" s="663"/>
      <c r="F142" s="663"/>
      <c r="G142" s="663"/>
      <c r="H142" s="663"/>
      <c r="I142" s="663"/>
      <c r="J142" s="663"/>
      <c r="K142" s="663"/>
      <c r="L142" s="763"/>
      <c r="M142" s="763"/>
      <c r="N142" s="645"/>
      <c r="O142" s="645"/>
      <c r="P142" s="645"/>
      <c r="Q142" s="645"/>
      <c r="R142" s="645"/>
      <c r="S142" s="645"/>
      <c r="T142" s="645"/>
      <c r="U142" s="645"/>
      <c r="V142" s="645"/>
      <c r="W142" s="645"/>
      <c r="X142" s="507"/>
    </row>
    <row r="143" spans="1:25" s="497" customFormat="1" ht="36" customHeight="1">
      <c r="A143" s="504"/>
      <c r="B143" s="522"/>
      <c r="C143" s="522"/>
      <c r="D143" s="640" t="s">
        <v>266</v>
      </c>
      <c r="E143" s="663"/>
      <c r="F143" s="663"/>
      <c r="G143" s="663"/>
      <c r="H143" s="663"/>
      <c r="I143" s="663"/>
      <c r="J143" s="663"/>
      <c r="K143" s="663"/>
      <c r="L143" s="763"/>
      <c r="M143" s="763"/>
      <c r="N143" s="645"/>
      <c r="O143" s="645"/>
      <c r="P143" s="645"/>
      <c r="Q143" s="645"/>
      <c r="R143" s="645"/>
      <c r="S143" s="645"/>
      <c r="T143" s="645"/>
      <c r="U143" s="645"/>
      <c r="V143" s="645"/>
      <c r="W143" s="645"/>
      <c r="X143" s="507"/>
    </row>
    <row r="144" spans="1:25" s="497" customFormat="1" ht="36" customHeight="1">
      <c r="A144" s="504"/>
      <c r="B144" s="522"/>
      <c r="C144" s="522"/>
      <c r="D144" s="640" t="s">
        <v>200</v>
      </c>
      <c r="E144" s="663"/>
      <c r="F144" s="663"/>
      <c r="G144" s="663"/>
      <c r="H144" s="663"/>
      <c r="I144" s="663"/>
      <c r="J144" s="663"/>
      <c r="K144" s="663"/>
      <c r="L144" s="763"/>
      <c r="M144" s="763"/>
      <c r="N144" s="645"/>
      <c r="O144" s="645"/>
      <c r="P144" s="645"/>
      <c r="Q144" s="645"/>
      <c r="R144" s="645"/>
      <c r="S144" s="645"/>
      <c r="T144" s="645"/>
      <c r="U144" s="645"/>
      <c r="V144" s="645"/>
      <c r="W144" s="645"/>
      <c r="X144" s="507"/>
    </row>
    <row r="145" spans="1:24" s="497" customFormat="1" ht="36" customHeight="1">
      <c r="A145" s="504"/>
      <c r="B145" s="522"/>
      <c r="C145" s="522"/>
      <c r="D145" s="640" t="s">
        <v>269</v>
      </c>
      <c r="E145" s="663"/>
      <c r="F145" s="663"/>
      <c r="G145" s="663"/>
      <c r="H145" s="663"/>
      <c r="I145" s="663"/>
      <c r="J145" s="663"/>
      <c r="K145" s="663"/>
      <c r="L145" s="763"/>
      <c r="M145" s="763"/>
      <c r="N145" s="645"/>
      <c r="O145" s="645"/>
      <c r="P145" s="645"/>
      <c r="Q145" s="645"/>
      <c r="R145" s="645"/>
      <c r="S145" s="645"/>
      <c r="T145" s="645"/>
      <c r="U145" s="645"/>
      <c r="V145" s="645"/>
      <c r="W145" s="645"/>
      <c r="X145" s="507"/>
    </row>
    <row r="146" spans="1:24" s="497" customFormat="1" ht="36" customHeight="1">
      <c r="A146" s="504"/>
      <c r="B146" s="522"/>
      <c r="C146" s="522"/>
      <c r="D146" s="640" t="s">
        <v>274</v>
      </c>
      <c r="E146" s="663"/>
      <c r="F146" s="663"/>
      <c r="G146" s="663"/>
      <c r="H146" s="663"/>
      <c r="I146" s="663"/>
      <c r="J146" s="663"/>
      <c r="K146" s="663"/>
      <c r="L146" s="763"/>
      <c r="M146" s="763"/>
      <c r="N146" s="645"/>
      <c r="O146" s="645"/>
      <c r="P146" s="645"/>
      <c r="Q146" s="645"/>
      <c r="R146" s="645"/>
      <c r="S146" s="645"/>
      <c r="T146" s="645"/>
      <c r="U146" s="645"/>
      <c r="V146" s="645"/>
      <c r="W146" s="645"/>
      <c r="X146" s="507"/>
    </row>
    <row r="147" spans="1:24" s="497" customFormat="1" ht="36" customHeight="1">
      <c r="A147" s="504"/>
      <c r="B147" s="522"/>
      <c r="C147" s="522"/>
      <c r="D147" s="640" t="s">
        <v>275</v>
      </c>
      <c r="E147" s="663"/>
      <c r="F147" s="663"/>
      <c r="G147" s="663"/>
      <c r="H147" s="663"/>
      <c r="I147" s="663"/>
      <c r="J147" s="663"/>
      <c r="K147" s="663"/>
      <c r="L147" s="763"/>
      <c r="M147" s="763"/>
      <c r="N147" s="645"/>
      <c r="O147" s="645"/>
      <c r="P147" s="645"/>
      <c r="Q147" s="645"/>
      <c r="R147" s="645"/>
      <c r="S147" s="645"/>
      <c r="T147" s="645"/>
      <c r="U147" s="645"/>
      <c r="V147" s="645"/>
      <c r="W147" s="645"/>
      <c r="X147" s="507"/>
    </row>
    <row r="148" spans="1:24" s="497" customFormat="1" ht="21" customHeight="1">
      <c r="A148" s="504"/>
      <c r="B148" s="571"/>
      <c r="C148" s="605"/>
      <c r="D148" s="641" t="s">
        <v>797</v>
      </c>
      <c r="E148" s="664"/>
      <c r="F148" s="664"/>
      <c r="G148" s="664"/>
      <c r="H148" s="664"/>
      <c r="I148" s="664"/>
      <c r="J148" s="664"/>
      <c r="K148" s="664"/>
      <c r="L148" s="638"/>
      <c r="M148" s="638"/>
      <c r="N148" s="796" t="s">
        <v>820</v>
      </c>
      <c r="O148" s="814"/>
      <c r="P148" s="814"/>
      <c r="Q148" s="814"/>
      <c r="R148" s="814"/>
      <c r="S148" s="814"/>
      <c r="T148" s="814"/>
      <c r="U148" s="814"/>
      <c r="V148" s="814"/>
      <c r="W148" s="814"/>
      <c r="X148" s="507"/>
    </row>
    <row r="149" spans="1:24" s="497" customFormat="1" ht="54" customHeight="1">
      <c r="A149" s="504"/>
      <c r="B149" s="572"/>
      <c r="C149" s="606"/>
      <c r="D149" s="642"/>
      <c r="E149" s="665"/>
      <c r="F149" s="665"/>
      <c r="G149" s="665"/>
      <c r="H149" s="665"/>
      <c r="I149" s="665"/>
      <c r="J149" s="665"/>
      <c r="K149" s="665"/>
      <c r="L149" s="764"/>
      <c r="M149" s="764"/>
      <c r="N149" s="797"/>
      <c r="O149" s="797"/>
      <c r="P149" s="797"/>
      <c r="Q149" s="797"/>
      <c r="R149" s="797"/>
      <c r="S149" s="797"/>
      <c r="T149" s="797"/>
      <c r="U149" s="797"/>
      <c r="V149" s="797"/>
      <c r="W149" s="797"/>
      <c r="X149" s="507"/>
    </row>
    <row r="150" spans="1:24" s="497" customFormat="1" ht="18" customHeight="1">
      <c r="A150" s="504"/>
      <c r="B150" s="567" t="s">
        <v>276</v>
      </c>
      <c r="C150" s="507"/>
      <c r="D150" s="507"/>
      <c r="E150" s="507"/>
      <c r="F150" s="507"/>
      <c r="G150" s="507"/>
      <c r="H150" s="507"/>
      <c r="I150" s="507"/>
      <c r="J150" s="507"/>
      <c r="K150" s="507"/>
      <c r="L150" s="507"/>
      <c r="M150" s="507"/>
      <c r="N150" s="507"/>
      <c r="O150" s="507"/>
      <c r="P150" s="507"/>
      <c r="Q150" s="507"/>
      <c r="R150" s="507"/>
      <c r="S150" s="507"/>
      <c r="T150" s="507"/>
      <c r="U150" s="507"/>
      <c r="V150" s="507"/>
      <c r="W150" s="507"/>
      <c r="X150" s="507"/>
    </row>
    <row r="151" spans="1:24" s="497" customFormat="1" ht="18" customHeight="1">
      <c r="A151" s="504"/>
      <c r="B151" s="507"/>
      <c r="C151" s="507"/>
      <c r="D151" s="507"/>
      <c r="E151" s="507"/>
      <c r="F151" s="507"/>
      <c r="G151" s="507"/>
      <c r="H151" s="507"/>
      <c r="I151" s="507"/>
      <c r="J151" s="507"/>
      <c r="K151" s="507"/>
      <c r="L151" s="507"/>
      <c r="M151" s="507"/>
      <c r="N151" s="507"/>
      <c r="O151" s="507"/>
      <c r="P151" s="507"/>
      <c r="Q151" s="507"/>
      <c r="R151" s="507"/>
      <c r="S151" s="507"/>
      <c r="T151" s="507"/>
      <c r="U151" s="507"/>
      <c r="V151" s="507"/>
      <c r="W151" s="507"/>
      <c r="X151" s="507"/>
    </row>
    <row r="152" spans="1:24" s="497" customFormat="1" ht="18" customHeight="1">
      <c r="A152" s="504" t="s">
        <v>530</v>
      </c>
      <c r="B152" s="507"/>
      <c r="C152" s="507"/>
      <c r="D152" s="507"/>
      <c r="E152" s="507"/>
      <c r="F152" s="507"/>
      <c r="G152" s="507"/>
      <c r="H152" s="507"/>
      <c r="I152" s="507"/>
      <c r="J152" s="507"/>
      <c r="K152" s="507"/>
      <c r="L152" s="507"/>
      <c r="M152" s="507"/>
      <c r="N152" s="507"/>
      <c r="O152" s="507"/>
      <c r="P152" s="507"/>
      <c r="Q152" s="507"/>
      <c r="R152" s="507"/>
      <c r="S152" s="507"/>
      <c r="T152" s="507"/>
      <c r="U152" s="507"/>
      <c r="V152" s="507"/>
      <c r="W152" s="507"/>
      <c r="X152" s="507"/>
    </row>
    <row r="153" spans="1:24" s="497" customFormat="1" ht="18" customHeight="1">
      <c r="A153" s="504" t="s">
        <v>280</v>
      </c>
      <c r="B153" s="507"/>
      <c r="C153" s="507"/>
      <c r="D153" s="507"/>
      <c r="E153" s="507"/>
      <c r="F153" s="507"/>
      <c r="G153" s="507"/>
      <c r="H153" s="507"/>
      <c r="I153" s="507"/>
      <c r="J153" s="507"/>
      <c r="K153" s="507"/>
      <c r="L153" s="507"/>
      <c r="M153" s="507"/>
      <c r="N153" s="507"/>
      <c r="O153" s="507"/>
      <c r="P153" s="507"/>
      <c r="Q153" s="507"/>
      <c r="R153" s="507"/>
      <c r="S153" s="507"/>
      <c r="T153" s="507"/>
      <c r="U153" s="507"/>
      <c r="V153" s="507"/>
      <c r="W153" s="507"/>
      <c r="X153" s="507"/>
    </row>
    <row r="154" spans="1:24" s="497" customFormat="1" ht="45.75" customHeight="1">
      <c r="A154" s="504"/>
      <c r="B154" s="569" t="s">
        <v>176</v>
      </c>
      <c r="C154" s="569"/>
      <c r="D154" s="569"/>
      <c r="E154" s="569"/>
      <c r="F154" s="569"/>
      <c r="G154" s="569"/>
      <c r="H154" s="569"/>
      <c r="I154" s="569"/>
      <c r="J154" s="569"/>
      <c r="K154" s="569"/>
      <c r="L154" s="569"/>
      <c r="M154" s="569"/>
      <c r="N154" s="569"/>
      <c r="O154" s="569"/>
      <c r="P154" s="569"/>
      <c r="Q154" s="569"/>
      <c r="R154" s="569"/>
      <c r="S154" s="569"/>
      <c r="T154" s="569"/>
      <c r="U154" s="569"/>
      <c r="V154" s="569"/>
      <c r="W154" s="569"/>
      <c r="X154" s="569"/>
    </row>
    <row r="155" spans="1:24" s="500" customFormat="1" ht="36" customHeight="1">
      <c r="A155" s="529"/>
      <c r="B155" s="573"/>
      <c r="C155" s="607" t="s">
        <v>480</v>
      </c>
      <c r="D155" s="607"/>
      <c r="E155" s="607"/>
      <c r="F155" s="607"/>
      <c r="G155" s="607"/>
      <c r="H155" s="607"/>
      <c r="I155" s="607"/>
      <c r="J155" s="607"/>
      <c r="K155" s="607"/>
      <c r="L155" s="607"/>
      <c r="M155" s="607"/>
      <c r="N155" s="607"/>
      <c r="O155" s="607"/>
      <c r="P155" s="607"/>
      <c r="Q155" s="607"/>
      <c r="R155" s="607"/>
      <c r="S155" s="607"/>
      <c r="T155" s="607"/>
      <c r="U155" s="607"/>
      <c r="V155" s="607"/>
      <c r="W155" s="607"/>
      <c r="X155" s="607"/>
    </row>
    <row r="156" spans="1:24" s="497" customFormat="1" ht="18" customHeight="1">
      <c r="A156" s="530" t="s">
        <v>191</v>
      </c>
      <c r="B156" s="530"/>
      <c r="C156" s="608" t="s">
        <v>106</v>
      </c>
      <c r="D156" s="608"/>
      <c r="E156" s="608"/>
      <c r="F156" s="608"/>
      <c r="G156" s="608"/>
      <c r="H156" s="608"/>
      <c r="I156" s="608"/>
      <c r="J156" s="608"/>
      <c r="K156" s="608"/>
      <c r="L156" s="608"/>
      <c r="M156" s="608"/>
      <c r="N156" s="608"/>
      <c r="O156" s="608"/>
      <c r="P156" s="608"/>
      <c r="Q156" s="608"/>
      <c r="R156" s="608"/>
      <c r="S156" s="608"/>
      <c r="T156" s="608"/>
      <c r="U156" s="608"/>
      <c r="V156" s="608"/>
      <c r="W156" s="608"/>
      <c r="X156" s="608"/>
    </row>
    <row r="157" spans="1:24" s="497" customFormat="1" ht="36" customHeight="1">
      <c r="A157" s="522"/>
      <c r="B157" s="522"/>
      <c r="C157" s="609" t="s">
        <v>85</v>
      </c>
      <c r="D157" s="620"/>
      <c r="E157" s="620"/>
      <c r="F157" s="620"/>
      <c r="G157" s="620"/>
      <c r="H157" s="620"/>
      <c r="I157" s="620"/>
      <c r="J157" s="620"/>
      <c r="K157" s="620"/>
      <c r="L157" s="620"/>
      <c r="M157" s="620"/>
      <c r="N157" s="620"/>
      <c r="O157" s="620"/>
      <c r="P157" s="620"/>
      <c r="Q157" s="620"/>
      <c r="R157" s="620"/>
      <c r="S157" s="620"/>
      <c r="T157" s="620"/>
      <c r="U157" s="620"/>
      <c r="V157" s="620"/>
      <c r="W157" s="620"/>
      <c r="X157" s="620"/>
    </row>
    <row r="158" spans="1:24" s="497" customFormat="1" ht="36" customHeight="1">
      <c r="A158" s="522"/>
      <c r="B158" s="522"/>
      <c r="C158" s="610" t="s">
        <v>633</v>
      </c>
      <c r="D158" s="643"/>
      <c r="E158" s="643"/>
      <c r="F158" s="643"/>
      <c r="G158" s="643"/>
      <c r="H158" s="643"/>
      <c r="I158" s="643"/>
      <c r="J158" s="643"/>
      <c r="K158" s="643"/>
      <c r="L158" s="643"/>
      <c r="M158" s="643"/>
      <c r="N158" s="643"/>
      <c r="O158" s="643"/>
      <c r="P158" s="643"/>
      <c r="Q158" s="643"/>
      <c r="R158" s="643"/>
      <c r="S158" s="643"/>
      <c r="T158" s="643"/>
      <c r="U158" s="643"/>
      <c r="V158" s="643"/>
      <c r="W158" s="643"/>
      <c r="X158" s="643"/>
    </row>
    <row r="159" spans="1:24" s="497" customFormat="1" ht="36" customHeight="1">
      <c r="A159" s="522"/>
      <c r="B159" s="522"/>
      <c r="C159" s="609" t="s">
        <v>513</v>
      </c>
      <c r="D159" s="620"/>
      <c r="E159" s="620"/>
      <c r="F159" s="620"/>
      <c r="G159" s="620"/>
      <c r="H159" s="620"/>
      <c r="I159" s="620"/>
      <c r="J159" s="620"/>
      <c r="K159" s="620"/>
      <c r="L159" s="620"/>
      <c r="M159" s="620"/>
      <c r="N159" s="620"/>
      <c r="O159" s="620"/>
      <c r="P159" s="620"/>
      <c r="Q159" s="620"/>
      <c r="R159" s="620"/>
      <c r="S159" s="620"/>
      <c r="T159" s="620"/>
      <c r="U159" s="620"/>
      <c r="V159" s="620"/>
      <c r="W159" s="620"/>
      <c r="X159" s="620"/>
    </row>
    <row r="160" spans="1:24" s="497" customFormat="1" ht="36" customHeight="1">
      <c r="A160" s="522"/>
      <c r="B160" s="522"/>
      <c r="C160" s="609" t="s">
        <v>395</v>
      </c>
      <c r="D160" s="620"/>
      <c r="E160" s="620"/>
      <c r="F160" s="620"/>
      <c r="G160" s="620"/>
      <c r="H160" s="620"/>
      <c r="I160" s="620"/>
      <c r="J160" s="620"/>
      <c r="K160" s="620"/>
      <c r="L160" s="620"/>
      <c r="M160" s="620"/>
      <c r="N160" s="620"/>
      <c r="O160" s="620"/>
      <c r="P160" s="620"/>
      <c r="Q160" s="620"/>
      <c r="R160" s="620"/>
      <c r="S160" s="620"/>
      <c r="T160" s="620"/>
      <c r="U160" s="620"/>
      <c r="V160" s="620"/>
      <c r="W160" s="620"/>
      <c r="X160" s="620"/>
    </row>
    <row r="161" spans="1:24" s="497" customFormat="1" ht="36" customHeight="1">
      <c r="A161" s="522"/>
      <c r="B161" s="522"/>
      <c r="C161" s="609" t="s">
        <v>33</v>
      </c>
      <c r="D161" s="620"/>
      <c r="E161" s="620"/>
      <c r="F161" s="620"/>
      <c r="G161" s="620"/>
      <c r="H161" s="620"/>
      <c r="I161" s="620"/>
      <c r="J161" s="620"/>
      <c r="K161" s="620"/>
      <c r="L161" s="620"/>
      <c r="M161" s="620"/>
      <c r="N161" s="620"/>
      <c r="O161" s="620"/>
      <c r="P161" s="620"/>
      <c r="Q161" s="620"/>
      <c r="R161" s="620"/>
      <c r="S161" s="620"/>
      <c r="T161" s="620"/>
      <c r="U161" s="620"/>
      <c r="V161" s="620"/>
      <c r="W161" s="620"/>
      <c r="X161" s="620"/>
    </row>
    <row r="162" spans="1:24" s="497" customFormat="1" ht="36" customHeight="1">
      <c r="A162" s="522"/>
      <c r="B162" s="522"/>
      <c r="C162" s="609" t="s">
        <v>634</v>
      </c>
      <c r="D162" s="620"/>
      <c r="E162" s="620"/>
      <c r="F162" s="620"/>
      <c r="G162" s="620"/>
      <c r="H162" s="620"/>
      <c r="I162" s="620"/>
      <c r="J162" s="620"/>
      <c r="K162" s="620"/>
      <c r="L162" s="620"/>
      <c r="M162" s="620"/>
      <c r="N162" s="620"/>
      <c r="O162" s="620"/>
      <c r="P162" s="620"/>
      <c r="Q162" s="620"/>
      <c r="R162" s="620"/>
      <c r="S162" s="620"/>
      <c r="T162" s="620"/>
      <c r="U162" s="620"/>
      <c r="V162" s="620"/>
      <c r="W162" s="620"/>
      <c r="X162" s="620"/>
    </row>
    <row r="163" spans="1:24" s="497" customFormat="1" ht="39.6" customHeight="1">
      <c r="A163" s="522"/>
      <c r="B163" s="522"/>
      <c r="C163" s="609" t="s">
        <v>525</v>
      </c>
      <c r="D163" s="620"/>
      <c r="E163" s="620"/>
      <c r="F163" s="620"/>
      <c r="G163" s="620"/>
      <c r="H163" s="620"/>
      <c r="I163" s="620"/>
      <c r="J163" s="620"/>
      <c r="K163" s="620"/>
      <c r="L163" s="620"/>
      <c r="M163" s="620"/>
      <c r="N163" s="620"/>
      <c r="O163" s="620"/>
      <c r="P163" s="620"/>
      <c r="Q163" s="620"/>
      <c r="R163" s="620"/>
      <c r="S163" s="620"/>
      <c r="T163" s="620"/>
      <c r="U163" s="620"/>
      <c r="V163" s="620"/>
      <c r="W163" s="620"/>
      <c r="X163" s="620"/>
    </row>
    <row r="164" spans="1:24" s="497" customFormat="1" ht="36" customHeight="1">
      <c r="A164" s="522"/>
      <c r="B164" s="522"/>
      <c r="C164" s="609" t="s">
        <v>635</v>
      </c>
      <c r="D164" s="620"/>
      <c r="E164" s="620"/>
      <c r="F164" s="620"/>
      <c r="G164" s="620"/>
      <c r="H164" s="620"/>
      <c r="I164" s="620"/>
      <c r="J164" s="620"/>
      <c r="K164" s="620"/>
      <c r="L164" s="620"/>
      <c r="M164" s="620"/>
      <c r="N164" s="620"/>
      <c r="O164" s="620"/>
      <c r="P164" s="620"/>
      <c r="Q164" s="620"/>
      <c r="R164" s="620"/>
      <c r="S164" s="620"/>
      <c r="T164" s="620"/>
      <c r="U164" s="620"/>
      <c r="V164" s="620"/>
      <c r="W164" s="620"/>
      <c r="X164" s="620"/>
    </row>
    <row r="165" spans="1:24" s="497" customFormat="1" ht="36" customHeight="1">
      <c r="A165" s="522"/>
      <c r="B165" s="522"/>
      <c r="C165" s="610" t="s">
        <v>99</v>
      </c>
      <c r="D165" s="643"/>
      <c r="E165" s="643"/>
      <c r="F165" s="643"/>
      <c r="G165" s="643"/>
      <c r="H165" s="643"/>
      <c r="I165" s="643"/>
      <c r="J165" s="643"/>
      <c r="K165" s="643"/>
      <c r="L165" s="643"/>
      <c r="M165" s="643"/>
      <c r="N165" s="643"/>
      <c r="O165" s="643"/>
      <c r="P165" s="643"/>
      <c r="Q165" s="643"/>
      <c r="R165" s="643"/>
      <c r="S165" s="643"/>
      <c r="T165" s="643"/>
      <c r="U165" s="643"/>
      <c r="V165" s="643"/>
      <c r="W165" s="643"/>
      <c r="X165" s="643"/>
    </row>
    <row r="166" spans="1:24" s="497" customFormat="1" ht="18" customHeight="1">
      <c r="A166" s="504"/>
      <c r="B166" s="507"/>
      <c r="C166" s="507"/>
      <c r="D166" s="507"/>
      <c r="E166" s="507"/>
      <c r="F166" s="507"/>
      <c r="G166" s="507"/>
      <c r="H166" s="507"/>
      <c r="I166" s="507"/>
      <c r="J166" s="507"/>
      <c r="K166" s="507"/>
      <c r="L166" s="507"/>
      <c r="M166" s="507"/>
      <c r="N166" s="507"/>
      <c r="O166" s="507"/>
      <c r="P166" s="507"/>
      <c r="Q166" s="507"/>
      <c r="R166" s="507"/>
      <c r="S166" s="507"/>
      <c r="T166" s="507"/>
      <c r="U166" s="507"/>
      <c r="V166" s="507"/>
      <c r="W166" s="507"/>
      <c r="X166" s="507"/>
    </row>
    <row r="167" spans="1:24" s="497" customFormat="1" ht="18" customHeight="1">
      <c r="A167" s="504" t="s">
        <v>283</v>
      </c>
      <c r="B167" s="507"/>
      <c r="C167" s="507"/>
      <c r="D167" s="507"/>
      <c r="E167" s="507"/>
      <c r="F167" s="507"/>
      <c r="G167" s="507"/>
      <c r="H167" s="507"/>
      <c r="I167" s="507"/>
      <c r="J167" s="507"/>
      <c r="K167" s="507"/>
      <c r="L167" s="507"/>
      <c r="M167" s="507"/>
      <c r="N167" s="507"/>
      <c r="O167" s="507"/>
      <c r="P167" s="507"/>
      <c r="Q167" s="507"/>
      <c r="R167" s="507"/>
      <c r="S167" s="507"/>
      <c r="T167" s="507"/>
      <c r="U167" s="507"/>
      <c r="V167" s="507"/>
      <c r="W167" s="507"/>
      <c r="X167" s="507"/>
    </row>
    <row r="168" spans="1:24" s="497" customFormat="1" ht="18" customHeight="1">
      <c r="A168" s="531" t="s">
        <v>106</v>
      </c>
      <c r="B168" s="531"/>
      <c r="C168" s="531"/>
      <c r="D168" s="531"/>
      <c r="E168" s="531"/>
      <c r="F168" s="531"/>
      <c r="G168" s="531"/>
      <c r="H168" s="531"/>
      <c r="I168" s="531"/>
      <c r="J168" s="531"/>
      <c r="K168" s="531"/>
      <c r="L168" s="531"/>
      <c r="M168" s="531"/>
      <c r="N168" s="531"/>
      <c r="O168" s="531"/>
      <c r="P168" s="531"/>
      <c r="Q168" s="531"/>
      <c r="R168" s="531"/>
      <c r="S168" s="531"/>
      <c r="T168" s="531"/>
      <c r="U168" s="531"/>
      <c r="V168" s="531"/>
      <c r="W168" s="531"/>
      <c r="X168" s="531"/>
    </row>
    <row r="169" spans="1:24" s="497" customFormat="1" ht="18" customHeight="1">
      <c r="A169" s="532" t="s">
        <v>284</v>
      </c>
      <c r="B169" s="532"/>
      <c r="C169" s="532"/>
      <c r="D169" s="644" t="s">
        <v>364</v>
      </c>
      <c r="E169" s="666"/>
      <c r="F169" s="666"/>
      <c r="G169" s="689"/>
      <c r="H169" s="699"/>
      <c r="I169" s="522"/>
      <c r="J169" s="644" t="s">
        <v>488</v>
      </c>
      <c r="K169" s="666"/>
      <c r="L169" s="666"/>
      <c r="M169" s="666"/>
      <c r="N169" s="699"/>
      <c r="O169" s="522"/>
      <c r="P169" s="644" t="s">
        <v>544</v>
      </c>
      <c r="Q169" s="666"/>
      <c r="R169" s="666"/>
      <c r="S169" s="855"/>
      <c r="T169" s="855"/>
      <c r="U169" s="855"/>
      <c r="V169" s="855"/>
      <c r="W169" s="855"/>
      <c r="X169" s="905" t="s">
        <v>469</v>
      </c>
    </row>
    <row r="170" spans="1:24" s="497" customFormat="1" ht="18" customHeight="1">
      <c r="A170" s="532" t="s">
        <v>286</v>
      </c>
      <c r="B170" s="532"/>
      <c r="C170" s="532"/>
      <c r="D170" s="644" t="s">
        <v>484</v>
      </c>
      <c r="E170" s="666"/>
      <c r="F170" s="666"/>
      <c r="G170" s="689"/>
      <c r="H170" s="699"/>
      <c r="I170" s="522"/>
      <c r="J170" s="644" t="s">
        <v>488</v>
      </c>
      <c r="K170" s="666"/>
      <c r="L170" s="666"/>
      <c r="M170" s="666"/>
      <c r="N170" s="699"/>
      <c r="O170" s="522"/>
      <c r="P170" s="644" t="s">
        <v>544</v>
      </c>
      <c r="Q170" s="666"/>
      <c r="R170" s="666"/>
      <c r="S170" s="855"/>
      <c r="T170" s="855"/>
      <c r="U170" s="855"/>
      <c r="V170" s="855"/>
      <c r="W170" s="855"/>
      <c r="X170" s="905" t="s">
        <v>469</v>
      </c>
    </row>
    <row r="171" spans="1:24" s="497" customFormat="1" ht="18" customHeight="1">
      <c r="A171" s="532" t="s">
        <v>289</v>
      </c>
      <c r="B171" s="532"/>
      <c r="C171" s="532"/>
      <c r="D171" s="645"/>
      <c r="E171" s="645"/>
      <c r="F171" s="645"/>
      <c r="G171" s="645"/>
      <c r="H171" s="645"/>
      <c r="I171" s="645"/>
      <c r="J171" s="645"/>
      <c r="K171" s="645"/>
      <c r="L171" s="645"/>
      <c r="M171" s="645"/>
      <c r="N171" s="645"/>
      <c r="O171" s="645"/>
      <c r="P171" s="645"/>
      <c r="Q171" s="645"/>
      <c r="R171" s="645"/>
      <c r="S171" s="645"/>
      <c r="T171" s="645"/>
      <c r="U171" s="645"/>
      <c r="V171" s="645"/>
      <c r="W171" s="645"/>
      <c r="X171" s="645"/>
    </row>
    <row r="172" spans="1:24" s="497" customFormat="1" ht="18" customHeight="1">
      <c r="A172" s="504"/>
      <c r="B172" s="507"/>
      <c r="C172" s="507"/>
      <c r="D172" s="507"/>
      <c r="E172" s="507"/>
      <c r="F172" s="507"/>
      <c r="G172" s="507"/>
      <c r="H172" s="507"/>
      <c r="I172" s="507"/>
      <c r="J172" s="507"/>
      <c r="K172" s="507"/>
      <c r="L172" s="507"/>
      <c r="M172" s="507"/>
      <c r="N172" s="507"/>
      <c r="O172" s="507"/>
      <c r="P172" s="507"/>
      <c r="Q172" s="507"/>
      <c r="R172" s="507"/>
      <c r="S172" s="507"/>
      <c r="T172" s="507"/>
      <c r="U172" s="507"/>
      <c r="V172" s="507"/>
      <c r="W172" s="507"/>
      <c r="X172" s="507"/>
    </row>
    <row r="173" spans="1:24" s="497" customFormat="1" ht="18" customHeight="1">
      <c r="A173" s="504"/>
      <c r="B173" s="507"/>
      <c r="C173" s="507"/>
      <c r="D173" s="507"/>
      <c r="E173" s="507"/>
      <c r="F173" s="507"/>
      <c r="G173" s="507"/>
      <c r="H173" s="507"/>
      <c r="I173" s="507"/>
      <c r="J173" s="507"/>
      <c r="K173" s="507"/>
      <c r="L173" s="507"/>
      <c r="M173" s="507"/>
      <c r="N173" s="507"/>
      <c r="O173" s="507"/>
      <c r="P173" s="507"/>
      <c r="Q173" s="507"/>
      <c r="R173" s="507"/>
      <c r="S173" s="507"/>
      <c r="T173" s="507"/>
      <c r="U173" s="507"/>
      <c r="V173" s="507"/>
      <c r="W173" s="507"/>
      <c r="X173" s="507"/>
    </row>
    <row r="174" spans="1:24" s="497" customFormat="1" ht="18" customHeight="1">
      <c r="A174" s="504" t="s">
        <v>290</v>
      </c>
      <c r="B174" s="507"/>
      <c r="C174" s="507"/>
      <c r="D174" s="507"/>
      <c r="E174" s="507"/>
      <c r="F174" s="507"/>
      <c r="G174" s="507"/>
      <c r="H174" s="507"/>
      <c r="I174" s="507"/>
      <c r="J174" s="507"/>
      <c r="K174" s="507"/>
      <c r="L174" s="507"/>
      <c r="M174" s="507"/>
      <c r="N174" s="507"/>
      <c r="O174" s="507"/>
      <c r="P174" s="507"/>
      <c r="Q174" s="507"/>
      <c r="R174" s="507"/>
      <c r="S174" s="507"/>
      <c r="T174" s="507"/>
      <c r="U174" s="507"/>
      <c r="V174" s="507"/>
      <c r="W174" s="507"/>
      <c r="X174" s="507"/>
    </row>
    <row r="175" spans="1:24" s="497" customFormat="1" ht="18" customHeight="1">
      <c r="A175" s="504"/>
      <c r="B175" s="507" t="s">
        <v>294</v>
      </c>
      <c r="C175" s="507"/>
      <c r="D175" s="507"/>
      <c r="E175" s="507"/>
      <c r="F175" s="507"/>
      <c r="G175" s="507"/>
      <c r="H175" s="507"/>
      <c r="I175" s="507"/>
      <c r="J175" s="507"/>
      <c r="K175" s="507"/>
      <c r="L175" s="507"/>
      <c r="M175" s="507"/>
      <c r="N175" s="507"/>
      <c r="O175" s="507"/>
      <c r="P175" s="507"/>
      <c r="Q175" s="507"/>
      <c r="R175" s="507"/>
      <c r="S175" s="507"/>
      <c r="T175" s="507"/>
      <c r="U175" s="507"/>
      <c r="V175" s="507"/>
      <c r="W175" s="507"/>
      <c r="X175" s="507"/>
    </row>
    <row r="176" spans="1:24" s="497" customFormat="1" ht="18" customHeight="1">
      <c r="A176" s="533" t="s">
        <v>191</v>
      </c>
      <c r="B176" s="533"/>
      <c r="C176" s="608" t="s">
        <v>106</v>
      </c>
      <c r="D176" s="608"/>
      <c r="E176" s="608"/>
      <c r="F176" s="608"/>
      <c r="G176" s="608"/>
      <c r="H176" s="608"/>
      <c r="I176" s="608"/>
      <c r="J176" s="608"/>
      <c r="K176" s="608"/>
      <c r="L176" s="608"/>
      <c r="M176" s="608"/>
      <c r="N176" s="608"/>
      <c r="O176" s="608"/>
      <c r="P176" s="608"/>
      <c r="Q176" s="608"/>
      <c r="R176" s="608"/>
      <c r="S176" s="608"/>
      <c r="T176" s="608"/>
      <c r="U176" s="608"/>
      <c r="V176" s="608"/>
      <c r="W176" s="608"/>
      <c r="X176" s="608"/>
    </row>
    <row r="177" spans="1:24" s="497" customFormat="1" ht="36" customHeight="1">
      <c r="A177" s="522"/>
      <c r="B177" s="522"/>
      <c r="C177" s="609" t="s">
        <v>234</v>
      </c>
      <c r="D177" s="620"/>
      <c r="E177" s="620"/>
      <c r="F177" s="620"/>
      <c r="G177" s="620"/>
      <c r="H177" s="620"/>
      <c r="I177" s="620"/>
      <c r="J177" s="620"/>
      <c r="K177" s="620"/>
      <c r="L177" s="620"/>
      <c r="M177" s="620"/>
      <c r="N177" s="620"/>
      <c r="O177" s="620"/>
      <c r="P177" s="620"/>
      <c r="Q177" s="620"/>
      <c r="R177" s="620"/>
      <c r="S177" s="620"/>
      <c r="T177" s="620"/>
      <c r="U177" s="620"/>
      <c r="V177" s="620"/>
      <c r="W177" s="620"/>
      <c r="X177" s="620"/>
    </row>
    <row r="178" spans="1:24" s="497" customFormat="1" ht="36" customHeight="1">
      <c r="A178" s="522"/>
      <c r="B178" s="522"/>
      <c r="C178" s="610" t="s">
        <v>470</v>
      </c>
      <c r="D178" s="643"/>
      <c r="E178" s="643"/>
      <c r="F178" s="643"/>
      <c r="G178" s="643"/>
      <c r="H178" s="643"/>
      <c r="I178" s="643"/>
      <c r="J178" s="643"/>
      <c r="K178" s="643"/>
      <c r="L178" s="643"/>
      <c r="M178" s="643"/>
      <c r="N178" s="643"/>
      <c r="O178" s="643"/>
      <c r="P178" s="643"/>
      <c r="Q178" s="643"/>
      <c r="R178" s="643"/>
      <c r="S178" s="643"/>
      <c r="T178" s="643"/>
      <c r="U178" s="643"/>
      <c r="V178" s="643"/>
      <c r="W178" s="643"/>
      <c r="X178" s="643"/>
    </row>
    <row r="179" spans="1:24" s="497" customFormat="1" ht="36" customHeight="1">
      <c r="A179" s="522"/>
      <c r="B179" s="522"/>
      <c r="C179" s="610" t="s">
        <v>491</v>
      </c>
      <c r="D179" s="643"/>
      <c r="E179" s="643"/>
      <c r="F179" s="643"/>
      <c r="G179" s="643"/>
      <c r="H179" s="643"/>
      <c r="I179" s="643"/>
      <c r="J179" s="643"/>
      <c r="K179" s="643"/>
      <c r="L179" s="643"/>
      <c r="M179" s="643"/>
      <c r="N179" s="643"/>
      <c r="O179" s="643"/>
      <c r="P179" s="643"/>
      <c r="Q179" s="643"/>
      <c r="R179" s="643"/>
      <c r="S179" s="643"/>
      <c r="T179" s="643"/>
      <c r="U179" s="643"/>
      <c r="V179" s="643"/>
      <c r="W179" s="643"/>
      <c r="X179" s="643"/>
    </row>
    <row r="180" spans="1:24" s="497" customFormat="1" ht="36" customHeight="1">
      <c r="A180" s="522"/>
      <c r="B180" s="522"/>
      <c r="C180" s="610" t="s">
        <v>517</v>
      </c>
      <c r="D180" s="643"/>
      <c r="E180" s="643"/>
      <c r="F180" s="643"/>
      <c r="G180" s="643"/>
      <c r="H180" s="643"/>
      <c r="I180" s="643"/>
      <c r="J180" s="643"/>
      <c r="K180" s="643"/>
      <c r="L180" s="643"/>
      <c r="M180" s="643"/>
      <c r="N180" s="643"/>
      <c r="O180" s="643"/>
      <c r="P180" s="643"/>
      <c r="Q180" s="643"/>
      <c r="R180" s="643"/>
      <c r="S180" s="643"/>
      <c r="T180" s="643"/>
      <c r="U180" s="643"/>
      <c r="V180" s="643"/>
      <c r="W180" s="643"/>
      <c r="X180" s="643"/>
    </row>
    <row r="181" spans="1:24" s="497" customFormat="1" ht="36" customHeight="1">
      <c r="A181" s="522"/>
      <c r="B181" s="522"/>
      <c r="C181" s="610" t="s">
        <v>518</v>
      </c>
      <c r="D181" s="643"/>
      <c r="E181" s="643"/>
      <c r="F181" s="643"/>
      <c r="G181" s="643"/>
      <c r="H181" s="643"/>
      <c r="I181" s="643"/>
      <c r="J181" s="643"/>
      <c r="K181" s="643"/>
      <c r="L181" s="643"/>
      <c r="M181" s="643"/>
      <c r="N181" s="643"/>
      <c r="O181" s="643"/>
      <c r="P181" s="643"/>
      <c r="Q181" s="643"/>
      <c r="R181" s="643"/>
      <c r="S181" s="643"/>
      <c r="T181" s="643"/>
      <c r="U181" s="643"/>
      <c r="V181" s="643"/>
      <c r="W181" s="643"/>
      <c r="X181" s="643"/>
    </row>
    <row r="182" spans="1:24" s="497" customFormat="1" ht="36" customHeight="1">
      <c r="A182" s="522"/>
      <c r="B182" s="522"/>
      <c r="C182" s="610" t="s">
        <v>481</v>
      </c>
      <c r="D182" s="643"/>
      <c r="E182" s="643"/>
      <c r="F182" s="643"/>
      <c r="G182" s="643"/>
      <c r="H182" s="643"/>
      <c r="I182" s="643"/>
      <c r="J182" s="643"/>
      <c r="K182" s="643"/>
      <c r="L182" s="643"/>
      <c r="M182" s="643"/>
      <c r="N182" s="643"/>
      <c r="O182" s="643"/>
      <c r="P182" s="643"/>
      <c r="Q182" s="643"/>
      <c r="R182" s="643"/>
      <c r="S182" s="643"/>
      <c r="T182" s="643"/>
      <c r="U182" s="643"/>
      <c r="V182" s="643"/>
      <c r="W182" s="643"/>
      <c r="X182" s="643"/>
    </row>
    <row r="183" spans="1:24" s="497" customFormat="1" ht="36" customHeight="1">
      <c r="A183" s="522"/>
      <c r="B183" s="522"/>
      <c r="C183" s="610" t="s">
        <v>393</v>
      </c>
      <c r="D183" s="643"/>
      <c r="E183" s="643"/>
      <c r="F183" s="643"/>
      <c r="G183" s="643"/>
      <c r="H183" s="643"/>
      <c r="I183" s="643"/>
      <c r="J183" s="643"/>
      <c r="K183" s="643"/>
      <c r="L183" s="643"/>
      <c r="M183" s="643"/>
      <c r="N183" s="643"/>
      <c r="O183" s="643"/>
      <c r="P183" s="643"/>
      <c r="Q183" s="643"/>
      <c r="R183" s="643"/>
      <c r="S183" s="643"/>
      <c r="T183" s="643"/>
      <c r="U183" s="643"/>
      <c r="V183" s="643"/>
      <c r="W183" s="643"/>
      <c r="X183" s="643"/>
    </row>
    <row r="184" spans="1:24" s="497" customFormat="1" ht="36" customHeight="1">
      <c r="A184" s="522"/>
      <c r="B184" s="522"/>
      <c r="C184" s="610" t="s">
        <v>153</v>
      </c>
      <c r="D184" s="643"/>
      <c r="E184" s="643"/>
      <c r="F184" s="643"/>
      <c r="G184" s="643"/>
      <c r="H184" s="643"/>
      <c r="I184" s="643"/>
      <c r="J184" s="643"/>
      <c r="K184" s="643"/>
      <c r="L184" s="643"/>
      <c r="M184" s="643"/>
      <c r="N184" s="643"/>
      <c r="O184" s="643"/>
      <c r="P184" s="643"/>
      <c r="Q184" s="643"/>
      <c r="R184" s="643"/>
      <c r="S184" s="643"/>
      <c r="T184" s="643"/>
      <c r="U184" s="643"/>
      <c r="V184" s="643"/>
      <c r="W184" s="643"/>
      <c r="X184" s="643"/>
    </row>
    <row r="185" spans="1:24" s="497" customFormat="1" ht="36" customHeight="1">
      <c r="A185" s="522"/>
      <c r="B185" s="522"/>
      <c r="C185" s="610" t="s">
        <v>516</v>
      </c>
      <c r="D185" s="643"/>
      <c r="E185" s="643"/>
      <c r="F185" s="643"/>
      <c r="G185" s="643"/>
      <c r="H185" s="643"/>
      <c r="I185" s="643"/>
      <c r="J185" s="643"/>
      <c r="K185" s="643"/>
      <c r="L185" s="643"/>
      <c r="M185" s="643"/>
      <c r="N185" s="643"/>
      <c r="O185" s="643"/>
      <c r="P185" s="643"/>
      <c r="Q185" s="643"/>
      <c r="R185" s="643"/>
      <c r="S185" s="643"/>
      <c r="T185" s="643"/>
      <c r="U185" s="643"/>
      <c r="V185" s="643"/>
      <c r="W185" s="643"/>
      <c r="X185" s="643"/>
    </row>
    <row r="186" spans="1:24" s="497" customFormat="1" ht="36" customHeight="1">
      <c r="A186" s="522"/>
      <c r="B186" s="522"/>
      <c r="C186" s="611" t="s">
        <v>296</v>
      </c>
      <c r="D186" s="646"/>
      <c r="E186" s="646"/>
      <c r="F186" s="646"/>
      <c r="G186" s="646"/>
      <c r="H186" s="646"/>
      <c r="I186" s="646"/>
      <c r="J186" s="646"/>
      <c r="K186" s="646"/>
      <c r="L186" s="646"/>
      <c r="M186" s="646"/>
      <c r="N186" s="646"/>
      <c r="O186" s="646"/>
      <c r="P186" s="646"/>
      <c r="Q186" s="646"/>
      <c r="R186" s="646"/>
      <c r="S186" s="646"/>
      <c r="T186" s="646"/>
      <c r="U186" s="646"/>
      <c r="V186" s="646"/>
      <c r="W186" s="646"/>
      <c r="X186" s="646"/>
    </row>
    <row r="187" spans="1:24" s="501" customFormat="1" ht="19.899999999999999" customHeight="1">
      <c r="A187" s="510" t="s">
        <v>438</v>
      </c>
      <c r="B187" s="510"/>
      <c r="C187" s="612"/>
      <c r="D187" s="612"/>
      <c r="E187" s="612"/>
      <c r="F187" s="612"/>
      <c r="G187" s="612"/>
      <c r="H187" s="612"/>
      <c r="I187" s="612"/>
      <c r="J187" s="612"/>
      <c r="K187" s="612"/>
      <c r="L187" s="612"/>
      <c r="M187" s="612"/>
      <c r="N187" s="612"/>
      <c r="O187" s="612"/>
      <c r="P187" s="612"/>
      <c r="Q187" s="612"/>
      <c r="R187" s="612"/>
      <c r="S187" s="612"/>
      <c r="T187" s="612"/>
      <c r="U187" s="612"/>
      <c r="V187" s="612"/>
      <c r="W187" s="612"/>
      <c r="X187" s="612"/>
    </row>
    <row r="188" spans="1:24" s="497" customFormat="1" ht="19.899999999999999" customHeight="1">
      <c r="A188" s="510" t="s">
        <v>817</v>
      </c>
      <c r="B188" s="510"/>
      <c r="C188" s="510"/>
      <c r="D188" s="510"/>
      <c r="E188" s="510"/>
      <c r="F188" s="510"/>
      <c r="G188" s="510"/>
      <c r="H188" s="510"/>
      <c r="I188" s="510"/>
      <c r="J188" s="510"/>
      <c r="K188" s="510"/>
      <c r="L188" s="510"/>
      <c r="M188" s="510"/>
      <c r="N188" s="510"/>
      <c r="O188" s="510"/>
      <c r="P188" s="510"/>
      <c r="Q188" s="510"/>
      <c r="R188" s="510"/>
      <c r="S188" s="510"/>
      <c r="T188" s="510"/>
      <c r="U188" s="510"/>
      <c r="V188" s="510"/>
      <c r="W188" s="510"/>
      <c r="X188" s="510"/>
    </row>
    <row r="189" spans="1:24" s="497" customFormat="1" ht="18" customHeight="1">
      <c r="A189" s="534"/>
      <c r="B189" s="574" t="s">
        <v>108</v>
      </c>
      <c r="C189" s="567" t="s">
        <v>456</v>
      </c>
      <c r="D189" s="567"/>
      <c r="E189" s="567"/>
      <c r="F189" s="567"/>
      <c r="G189" s="567"/>
      <c r="H189" s="567"/>
      <c r="I189" s="567"/>
      <c r="J189" s="567"/>
      <c r="K189" s="567"/>
      <c r="L189" s="567"/>
      <c r="M189" s="567"/>
      <c r="N189" s="567"/>
      <c r="O189" s="567"/>
      <c r="P189" s="567"/>
      <c r="Q189" s="567"/>
      <c r="R189" s="567"/>
      <c r="S189" s="567"/>
      <c r="T189" s="567"/>
      <c r="U189" s="567"/>
      <c r="V189" s="567"/>
      <c r="W189" s="567"/>
      <c r="X189" s="567"/>
    </row>
    <row r="190" spans="1:24" s="500" customFormat="1" ht="17.45" customHeight="1">
      <c r="A190" s="510"/>
      <c r="B190" s="575" t="s">
        <v>108</v>
      </c>
      <c r="C190" s="613" t="s">
        <v>297</v>
      </c>
      <c r="D190" s="613"/>
      <c r="E190" s="613"/>
      <c r="F190" s="613"/>
      <c r="G190" s="613"/>
      <c r="H190" s="613"/>
      <c r="I190" s="613"/>
      <c r="J190" s="613"/>
      <c r="K190" s="613"/>
      <c r="L190" s="613"/>
      <c r="M190" s="613"/>
      <c r="N190" s="613"/>
      <c r="O190" s="613"/>
      <c r="P190" s="613"/>
      <c r="Q190" s="613"/>
      <c r="R190" s="613"/>
      <c r="S190" s="613"/>
      <c r="T190" s="613"/>
      <c r="U190" s="613"/>
      <c r="V190" s="613"/>
      <c r="W190" s="613"/>
      <c r="X190" s="613"/>
    </row>
    <row r="191" spans="1:24" s="497" customFormat="1" ht="18" customHeight="1">
      <c r="A191" s="504"/>
      <c r="B191" s="507"/>
      <c r="C191" s="507"/>
      <c r="D191" s="507"/>
      <c r="E191" s="507"/>
      <c r="F191" s="507"/>
      <c r="G191" s="507"/>
      <c r="H191" s="507"/>
      <c r="I191" s="507"/>
      <c r="J191" s="507"/>
      <c r="K191" s="507"/>
      <c r="L191" s="507"/>
      <c r="M191" s="507"/>
      <c r="N191" s="507"/>
      <c r="O191" s="507"/>
      <c r="P191" s="507"/>
      <c r="Q191" s="507"/>
      <c r="R191" s="507"/>
      <c r="S191" s="507"/>
      <c r="T191" s="507"/>
      <c r="U191" s="507"/>
      <c r="V191" s="507"/>
      <c r="W191" s="507"/>
      <c r="X191" s="507"/>
    </row>
    <row r="192" spans="1:24" s="497" customFormat="1" ht="18" customHeight="1">
      <c r="A192" s="504"/>
      <c r="B192" s="507"/>
      <c r="C192" s="507"/>
      <c r="D192" s="507"/>
      <c r="E192" s="507"/>
      <c r="F192" s="507"/>
      <c r="G192" s="507"/>
      <c r="H192" s="507"/>
      <c r="I192" s="507"/>
      <c r="J192" s="507"/>
      <c r="K192" s="507"/>
      <c r="L192" s="507"/>
      <c r="M192" s="507"/>
      <c r="N192" s="507"/>
      <c r="O192" s="507"/>
      <c r="P192" s="507"/>
      <c r="Q192" s="507"/>
      <c r="R192" s="507"/>
      <c r="S192" s="507"/>
      <c r="T192" s="507"/>
      <c r="U192" s="507"/>
      <c r="V192" s="507"/>
      <c r="W192" s="507"/>
      <c r="X192" s="507"/>
    </row>
    <row r="193" spans="1:24" s="502" customFormat="1" ht="36" customHeight="1">
      <c r="A193" s="511" t="s">
        <v>531</v>
      </c>
      <c r="B193" s="511"/>
      <c r="C193" s="511"/>
      <c r="D193" s="511"/>
      <c r="E193" s="511"/>
      <c r="F193" s="511"/>
      <c r="G193" s="511"/>
      <c r="H193" s="511"/>
      <c r="I193" s="511"/>
      <c r="J193" s="511"/>
      <c r="K193" s="511"/>
      <c r="L193" s="511"/>
      <c r="M193" s="511"/>
      <c r="N193" s="511"/>
      <c r="O193" s="511"/>
      <c r="P193" s="511"/>
      <c r="Q193" s="511"/>
      <c r="R193" s="511"/>
      <c r="S193" s="511"/>
      <c r="T193" s="511"/>
      <c r="U193" s="511"/>
      <c r="V193" s="511"/>
      <c r="W193" s="511"/>
      <c r="X193" s="511"/>
    </row>
    <row r="194" spans="1:24" s="497" customFormat="1" ht="18" customHeight="1">
      <c r="A194" s="504"/>
      <c r="B194" s="576" t="s">
        <v>299</v>
      </c>
      <c r="C194" s="614"/>
      <c r="D194" s="614"/>
      <c r="E194" s="614"/>
      <c r="F194" s="614"/>
      <c r="G194" s="614"/>
      <c r="H194" s="614"/>
      <c r="I194" s="614"/>
      <c r="J194" s="614"/>
      <c r="K194" s="614"/>
      <c r="L194" s="614"/>
      <c r="M194" s="614"/>
      <c r="N194" s="614"/>
      <c r="O194" s="614"/>
      <c r="P194" s="614"/>
      <c r="Q194" s="614"/>
      <c r="R194" s="614"/>
      <c r="S194" s="614"/>
      <c r="T194" s="614"/>
      <c r="U194" s="614"/>
      <c r="V194" s="614"/>
      <c r="W194" s="890"/>
      <c r="X194" s="507"/>
    </row>
    <row r="195" spans="1:24" s="497" customFormat="1" ht="18" customHeight="1">
      <c r="A195" s="504"/>
      <c r="B195" s="577"/>
      <c r="C195" s="615"/>
      <c r="D195" s="615"/>
      <c r="E195" s="615"/>
      <c r="F195" s="615"/>
      <c r="G195" s="615"/>
      <c r="H195" s="615"/>
      <c r="I195" s="615"/>
      <c r="J195" s="615"/>
      <c r="K195" s="615"/>
      <c r="L195" s="615"/>
      <c r="M195" s="615"/>
      <c r="N195" s="615"/>
      <c r="O195" s="615"/>
      <c r="P195" s="615"/>
      <c r="Q195" s="615"/>
      <c r="R195" s="615"/>
      <c r="S195" s="615"/>
      <c r="T195" s="615"/>
      <c r="U195" s="615"/>
      <c r="V195" s="615"/>
      <c r="W195" s="891"/>
      <c r="X195" s="507"/>
    </row>
    <row r="196" spans="1:24" s="497" customFormat="1" ht="115.35" customHeight="1">
      <c r="A196" s="504"/>
      <c r="B196" s="577"/>
      <c r="C196" s="615"/>
      <c r="D196" s="615"/>
      <c r="E196" s="615"/>
      <c r="F196" s="615"/>
      <c r="G196" s="615"/>
      <c r="H196" s="615"/>
      <c r="I196" s="615"/>
      <c r="J196" s="615"/>
      <c r="K196" s="615"/>
      <c r="L196" s="615"/>
      <c r="M196" s="615"/>
      <c r="N196" s="615"/>
      <c r="O196" s="615"/>
      <c r="P196" s="615"/>
      <c r="Q196" s="615"/>
      <c r="R196" s="615"/>
      <c r="S196" s="615"/>
      <c r="T196" s="615"/>
      <c r="U196" s="615"/>
      <c r="V196" s="615"/>
      <c r="W196" s="891"/>
      <c r="X196" s="507"/>
    </row>
    <row r="197" spans="1:24" s="497" customFormat="1" ht="157.5" customHeight="1">
      <c r="A197" s="504"/>
      <c r="B197" s="578"/>
      <c r="C197" s="616"/>
      <c r="D197" s="616"/>
      <c r="E197" s="616"/>
      <c r="F197" s="616"/>
      <c r="G197" s="616"/>
      <c r="H197" s="616"/>
      <c r="I197" s="616"/>
      <c r="J197" s="616"/>
      <c r="K197" s="616"/>
      <c r="L197" s="616"/>
      <c r="M197" s="616"/>
      <c r="N197" s="616"/>
      <c r="O197" s="616"/>
      <c r="P197" s="616"/>
      <c r="Q197" s="616"/>
      <c r="R197" s="616"/>
      <c r="S197" s="616"/>
      <c r="T197" s="616"/>
      <c r="U197" s="616"/>
      <c r="V197" s="616"/>
      <c r="W197" s="892"/>
      <c r="X197" s="507"/>
    </row>
    <row r="198" spans="1:24" s="497" customFormat="1" ht="18" customHeight="1">
      <c r="A198" s="504"/>
      <c r="B198" s="507"/>
      <c r="C198" s="507"/>
      <c r="D198" s="507"/>
      <c r="E198" s="507"/>
      <c r="F198" s="507"/>
      <c r="G198" s="507"/>
      <c r="H198" s="507"/>
      <c r="I198" s="507"/>
      <c r="J198" s="507"/>
      <c r="K198" s="507"/>
      <c r="L198" s="507"/>
      <c r="M198" s="507"/>
      <c r="N198" s="507"/>
      <c r="O198" s="507"/>
      <c r="P198" s="507"/>
      <c r="Q198" s="507"/>
      <c r="R198" s="507"/>
      <c r="S198" s="507"/>
      <c r="T198" s="507"/>
      <c r="U198" s="507"/>
      <c r="V198" s="507"/>
      <c r="W198" s="507"/>
      <c r="X198" s="507"/>
    </row>
    <row r="199" spans="1:24" s="497" customFormat="1" ht="18" customHeight="1">
      <c r="A199" s="504" t="s">
        <v>302</v>
      </c>
      <c r="B199" s="507"/>
      <c r="C199" s="507"/>
      <c r="D199" s="507"/>
      <c r="E199" s="507"/>
      <c r="F199" s="507"/>
      <c r="G199" s="507"/>
      <c r="H199" s="507"/>
      <c r="I199" s="507"/>
      <c r="J199" s="507"/>
      <c r="K199" s="507"/>
      <c r="L199" s="507"/>
      <c r="M199" s="507"/>
      <c r="N199" s="507"/>
      <c r="O199" s="507"/>
      <c r="P199" s="507"/>
      <c r="Q199" s="507"/>
      <c r="R199" s="507"/>
      <c r="S199" s="507"/>
      <c r="T199" s="507"/>
      <c r="U199" s="507"/>
      <c r="V199" s="507"/>
      <c r="W199" s="507"/>
      <c r="X199" s="507"/>
    </row>
    <row r="200" spans="1:24" s="497" customFormat="1" ht="18" customHeight="1">
      <c r="A200" s="535" t="s">
        <v>182</v>
      </c>
      <c r="B200" s="535"/>
      <c r="C200" s="535"/>
      <c r="D200" s="535"/>
      <c r="E200" s="535"/>
      <c r="F200" s="535"/>
      <c r="G200" s="535"/>
      <c r="H200" s="700" t="s">
        <v>477</v>
      </c>
      <c r="I200" s="700"/>
      <c r="J200" s="700"/>
      <c r="K200" s="535" t="s">
        <v>658</v>
      </c>
      <c r="L200" s="535"/>
      <c r="M200" s="535"/>
      <c r="N200" s="535"/>
      <c r="O200" s="535"/>
      <c r="P200" s="535"/>
      <c r="Q200" s="535"/>
      <c r="R200" s="535"/>
      <c r="S200" s="535"/>
      <c r="T200" s="535"/>
      <c r="U200" s="535"/>
      <c r="V200" s="535"/>
      <c r="W200" s="535"/>
      <c r="X200" s="507"/>
    </row>
    <row r="201" spans="1:24" s="497" customFormat="1" ht="13.9" customHeight="1">
      <c r="A201" s="504"/>
      <c r="B201" s="507"/>
      <c r="C201" s="507"/>
      <c r="D201" s="507"/>
      <c r="E201" s="507"/>
      <c r="F201" s="507"/>
      <c r="G201" s="507"/>
      <c r="H201" s="507"/>
      <c r="I201" s="507"/>
      <c r="J201" s="507"/>
      <c r="K201" s="507"/>
      <c r="L201" s="507"/>
      <c r="M201" s="507"/>
      <c r="N201" s="507"/>
      <c r="O201" s="507"/>
      <c r="P201" s="507"/>
      <c r="Q201" s="507"/>
      <c r="R201" s="507"/>
      <c r="S201" s="507"/>
      <c r="T201" s="507"/>
      <c r="U201" s="507"/>
      <c r="V201" s="507"/>
      <c r="W201" s="507"/>
      <c r="X201" s="507"/>
    </row>
    <row r="202" spans="1:24" s="497" customFormat="1" ht="18" customHeight="1">
      <c r="A202" s="504" t="s">
        <v>301</v>
      </c>
      <c r="B202" s="507"/>
      <c r="C202" s="507"/>
      <c r="D202" s="507"/>
      <c r="E202" s="507"/>
      <c r="F202" s="507"/>
      <c r="G202" s="507"/>
      <c r="H202" s="507"/>
      <c r="I202" s="507"/>
      <c r="J202" s="507"/>
      <c r="K202" s="507"/>
      <c r="L202" s="507"/>
      <c r="M202" s="507"/>
      <c r="N202" s="507"/>
      <c r="O202" s="507"/>
      <c r="P202" s="507"/>
      <c r="Q202" s="507"/>
      <c r="R202" s="507"/>
      <c r="S202" s="507"/>
      <c r="T202" s="507"/>
      <c r="U202" s="507"/>
      <c r="V202" s="507"/>
      <c r="W202" s="507"/>
      <c r="X202" s="507"/>
    </row>
    <row r="203" spans="1:24" s="497" customFormat="1" ht="10.15" customHeight="1">
      <c r="A203" s="504"/>
      <c r="B203" s="507"/>
      <c r="C203" s="507"/>
      <c r="D203" s="507"/>
      <c r="E203" s="507"/>
      <c r="F203" s="507"/>
      <c r="G203" s="507"/>
      <c r="H203" s="507"/>
      <c r="I203" s="507"/>
      <c r="J203" s="507"/>
      <c r="K203" s="507"/>
      <c r="L203" s="507"/>
      <c r="M203" s="507"/>
      <c r="N203" s="507"/>
      <c r="O203" s="507"/>
      <c r="P203" s="507"/>
      <c r="Q203" s="507"/>
      <c r="R203" s="507"/>
      <c r="S203" s="507"/>
      <c r="T203" s="507"/>
      <c r="U203" s="507"/>
      <c r="V203" s="507"/>
      <c r="W203" s="507"/>
      <c r="X203" s="507"/>
    </row>
    <row r="204" spans="1:24" s="497" customFormat="1" ht="18" customHeight="1">
      <c r="A204" s="531"/>
      <c r="B204" s="531"/>
      <c r="C204" s="608" t="s">
        <v>248</v>
      </c>
      <c r="D204" s="608"/>
      <c r="E204" s="608"/>
      <c r="F204" s="608"/>
      <c r="G204" s="608"/>
      <c r="H204" s="608"/>
      <c r="I204" s="608"/>
      <c r="J204" s="563" t="s">
        <v>303</v>
      </c>
      <c r="K204" s="563"/>
      <c r="L204" s="563"/>
      <c r="M204" s="563"/>
      <c r="N204" s="563"/>
      <c r="O204" s="563"/>
      <c r="P204" s="563"/>
      <c r="Q204" s="563"/>
      <c r="R204" s="635" t="s">
        <v>304</v>
      </c>
      <c r="S204" s="598"/>
      <c r="T204" s="598"/>
      <c r="U204" s="598"/>
      <c r="V204" s="598"/>
      <c r="W204" s="598"/>
      <c r="X204" s="675"/>
    </row>
    <row r="205" spans="1:24" s="497" customFormat="1" ht="20.25" customHeight="1">
      <c r="A205" s="536" t="s">
        <v>305</v>
      </c>
      <c r="B205" s="536"/>
      <c r="C205" s="617" t="s">
        <v>307</v>
      </c>
      <c r="D205" s="647"/>
      <c r="E205" s="647"/>
      <c r="F205" s="647"/>
      <c r="G205" s="647"/>
      <c r="H205" s="647"/>
      <c r="I205" s="710"/>
      <c r="J205" s="725" t="s">
        <v>585</v>
      </c>
      <c r="K205" s="725"/>
      <c r="L205" s="725"/>
      <c r="M205" s="725"/>
      <c r="N205" s="725"/>
      <c r="O205" s="725"/>
      <c r="P205" s="725"/>
      <c r="Q205" s="725"/>
      <c r="R205" s="836"/>
      <c r="S205" s="856"/>
      <c r="T205" s="856"/>
      <c r="U205" s="856"/>
      <c r="V205" s="856"/>
      <c r="W205" s="856"/>
      <c r="X205" s="906"/>
    </row>
    <row r="206" spans="1:24" s="497" customFormat="1" ht="20.25" customHeight="1">
      <c r="A206" s="536"/>
      <c r="B206" s="536"/>
      <c r="C206" s="618"/>
      <c r="D206" s="648"/>
      <c r="E206" s="648"/>
      <c r="F206" s="648"/>
      <c r="G206" s="648"/>
      <c r="H206" s="648"/>
      <c r="I206" s="711"/>
      <c r="J206" s="726" t="s">
        <v>458</v>
      </c>
      <c r="K206" s="746"/>
      <c r="L206" s="746"/>
      <c r="M206" s="746"/>
      <c r="N206" s="746"/>
      <c r="O206" s="746"/>
      <c r="P206" s="820"/>
      <c r="Q206" s="725"/>
      <c r="R206" s="836"/>
      <c r="S206" s="856"/>
      <c r="T206" s="856"/>
      <c r="U206" s="856"/>
      <c r="V206" s="856"/>
      <c r="W206" s="856"/>
      <c r="X206" s="906"/>
    </row>
    <row r="207" spans="1:24" s="497" customFormat="1" ht="20.25" customHeight="1">
      <c r="A207" s="536"/>
      <c r="B207" s="536"/>
      <c r="C207" s="617" t="s">
        <v>208</v>
      </c>
      <c r="D207" s="647"/>
      <c r="E207" s="647"/>
      <c r="F207" s="647"/>
      <c r="G207" s="647"/>
      <c r="H207" s="647"/>
      <c r="I207" s="710"/>
      <c r="J207" s="725" t="s">
        <v>543</v>
      </c>
      <c r="K207" s="725"/>
      <c r="L207" s="725"/>
      <c r="M207" s="725"/>
      <c r="N207" s="725"/>
      <c r="O207" s="725"/>
      <c r="P207" s="725"/>
      <c r="Q207" s="725"/>
      <c r="R207" s="836"/>
      <c r="S207" s="856"/>
      <c r="T207" s="856"/>
      <c r="U207" s="856"/>
      <c r="V207" s="856"/>
      <c r="W207" s="856"/>
      <c r="X207" s="906"/>
    </row>
    <row r="208" spans="1:24" s="497" customFormat="1" ht="20.25" customHeight="1">
      <c r="A208" s="536"/>
      <c r="B208" s="536"/>
      <c r="C208" s="619"/>
      <c r="D208" s="649"/>
      <c r="E208" s="649"/>
      <c r="F208" s="649"/>
      <c r="G208" s="649"/>
      <c r="H208" s="649"/>
      <c r="I208" s="712"/>
      <c r="J208" s="725" t="s">
        <v>636</v>
      </c>
      <c r="K208" s="725"/>
      <c r="L208" s="725"/>
      <c r="M208" s="725"/>
      <c r="N208" s="725"/>
      <c r="O208" s="725"/>
      <c r="P208" s="725"/>
      <c r="Q208" s="725"/>
      <c r="R208" s="836"/>
      <c r="S208" s="856"/>
      <c r="T208" s="856"/>
      <c r="U208" s="856"/>
      <c r="V208" s="856"/>
      <c r="W208" s="856"/>
      <c r="X208" s="906"/>
    </row>
    <row r="209" spans="1:24" s="497" customFormat="1" ht="20.25" customHeight="1">
      <c r="A209" s="536"/>
      <c r="B209" s="536"/>
      <c r="C209" s="619"/>
      <c r="D209" s="649"/>
      <c r="E209" s="649"/>
      <c r="F209" s="649"/>
      <c r="G209" s="649"/>
      <c r="H209" s="649"/>
      <c r="I209" s="712"/>
      <c r="J209" s="725" t="s">
        <v>638</v>
      </c>
      <c r="K209" s="725"/>
      <c r="L209" s="725"/>
      <c r="M209" s="725"/>
      <c r="N209" s="725"/>
      <c r="O209" s="725"/>
      <c r="P209" s="725"/>
      <c r="Q209" s="725"/>
      <c r="R209" s="836"/>
      <c r="S209" s="856"/>
      <c r="T209" s="856"/>
      <c r="U209" s="856"/>
      <c r="V209" s="856"/>
      <c r="W209" s="856"/>
      <c r="X209" s="906"/>
    </row>
    <row r="210" spans="1:24" s="497" customFormat="1" ht="20.25" customHeight="1">
      <c r="A210" s="536"/>
      <c r="B210" s="536"/>
      <c r="C210" s="618"/>
      <c r="D210" s="648"/>
      <c r="E210" s="648"/>
      <c r="F210" s="648"/>
      <c r="G210" s="648"/>
      <c r="H210" s="648"/>
      <c r="I210" s="711"/>
      <c r="J210" s="725" t="s">
        <v>639</v>
      </c>
      <c r="K210" s="725"/>
      <c r="L210" s="725"/>
      <c r="M210" s="725"/>
      <c r="N210" s="725"/>
      <c r="O210" s="725"/>
      <c r="P210" s="725"/>
      <c r="Q210" s="725"/>
      <c r="R210" s="836"/>
      <c r="S210" s="856"/>
      <c r="T210" s="856"/>
      <c r="U210" s="856"/>
      <c r="V210" s="856"/>
      <c r="W210" s="856"/>
      <c r="X210" s="906"/>
    </row>
    <row r="211" spans="1:24" s="497" customFormat="1" ht="20.25" customHeight="1">
      <c r="A211" s="536"/>
      <c r="B211" s="536"/>
      <c r="C211" s="617" t="s">
        <v>309</v>
      </c>
      <c r="D211" s="647"/>
      <c r="E211" s="647"/>
      <c r="F211" s="647"/>
      <c r="G211" s="647"/>
      <c r="H211" s="647"/>
      <c r="I211" s="710"/>
      <c r="J211" s="725" t="s">
        <v>640</v>
      </c>
      <c r="K211" s="725"/>
      <c r="L211" s="725"/>
      <c r="M211" s="725"/>
      <c r="N211" s="725"/>
      <c r="O211" s="725"/>
      <c r="P211" s="725"/>
      <c r="Q211" s="725"/>
      <c r="R211" s="836"/>
      <c r="S211" s="856"/>
      <c r="T211" s="856"/>
      <c r="U211" s="856"/>
      <c r="V211" s="856"/>
      <c r="W211" s="856"/>
      <c r="X211" s="906"/>
    </row>
    <row r="212" spans="1:24" s="497" customFormat="1" ht="20.25" customHeight="1">
      <c r="A212" s="536"/>
      <c r="B212" s="536"/>
      <c r="C212" s="619"/>
      <c r="D212" s="649"/>
      <c r="E212" s="649"/>
      <c r="F212" s="649"/>
      <c r="G212" s="649"/>
      <c r="H212" s="649"/>
      <c r="I212" s="712"/>
      <c r="J212" s="725" t="s">
        <v>641</v>
      </c>
      <c r="K212" s="725"/>
      <c r="L212" s="725"/>
      <c r="M212" s="725"/>
      <c r="N212" s="725"/>
      <c r="O212" s="725"/>
      <c r="P212" s="725"/>
      <c r="Q212" s="725"/>
      <c r="R212" s="836"/>
      <c r="S212" s="856"/>
      <c r="T212" s="856"/>
      <c r="U212" s="856"/>
      <c r="V212" s="856"/>
      <c r="W212" s="856"/>
      <c r="X212" s="906"/>
    </row>
    <row r="213" spans="1:24" s="497" customFormat="1" ht="20.25" customHeight="1">
      <c r="A213" s="536"/>
      <c r="B213" s="536"/>
      <c r="C213" s="619"/>
      <c r="D213" s="649"/>
      <c r="E213" s="649"/>
      <c r="F213" s="649"/>
      <c r="G213" s="649"/>
      <c r="H213" s="649"/>
      <c r="I213" s="712"/>
      <c r="J213" s="725" t="s">
        <v>442</v>
      </c>
      <c r="K213" s="725"/>
      <c r="L213" s="725"/>
      <c r="M213" s="725"/>
      <c r="N213" s="725"/>
      <c r="O213" s="725"/>
      <c r="P213" s="725"/>
      <c r="Q213" s="725"/>
      <c r="R213" s="836"/>
      <c r="S213" s="856"/>
      <c r="T213" s="856"/>
      <c r="U213" s="856"/>
      <c r="V213" s="856"/>
      <c r="W213" s="856"/>
      <c r="X213" s="906"/>
    </row>
    <row r="214" spans="1:24" s="497" customFormat="1" ht="20.25" customHeight="1">
      <c r="A214" s="536"/>
      <c r="B214" s="536"/>
      <c r="C214" s="618"/>
      <c r="D214" s="648"/>
      <c r="E214" s="648"/>
      <c r="F214" s="648"/>
      <c r="G214" s="648"/>
      <c r="H214" s="648"/>
      <c r="I214" s="711"/>
      <c r="J214" s="725" t="s">
        <v>100</v>
      </c>
      <c r="K214" s="725"/>
      <c r="L214" s="725"/>
      <c r="M214" s="725"/>
      <c r="N214" s="725"/>
      <c r="O214" s="725"/>
      <c r="P214" s="725"/>
      <c r="Q214" s="725"/>
      <c r="R214" s="836"/>
      <c r="S214" s="856"/>
      <c r="T214" s="856"/>
      <c r="U214" s="856"/>
      <c r="V214" s="856"/>
      <c r="W214" s="856"/>
      <c r="X214" s="906"/>
    </row>
    <row r="215" spans="1:24" s="497" customFormat="1" ht="20.25" customHeight="1">
      <c r="A215" s="536"/>
      <c r="B215" s="536"/>
      <c r="C215" s="617" t="s">
        <v>312</v>
      </c>
      <c r="D215" s="647"/>
      <c r="E215" s="647"/>
      <c r="F215" s="647"/>
      <c r="G215" s="647"/>
      <c r="H215" s="647"/>
      <c r="I215" s="710"/>
      <c r="J215" s="725" t="s">
        <v>642</v>
      </c>
      <c r="K215" s="725"/>
      <c r="L215" s="725"/>
      <c r="M215" s="725"/>
      <c r="N215" s="725"/>
      <c r="O215" s="725"/>
      <c r="P215" s="725"/>
      <c r="Q215" s="725"/>
      <c r="R215" s="836"/>
      <c r="S215" s="856"/>
      <c r="T215" s="856"/>
      <c r="U215" s="856"/>
      <c r="V215" s="856"/>
      <c r="W215" s="856"/>
      <c r="X215" s="906"/>
    </row>
    <row r="216" spans="1:24" s="497" customFormat="1" ht="20.25" customHeight="1">
      <c r="A216" s="536"/>
      <c r="B216" s="536"/>
      <c r="C216" s="619"/>
      <c r="D216" s="649"/>
      <c r="E216" s="649"/>
      <c r="F216" s="649"/>
      <c r="G216" s="649"/>
      <c r="H216" s="649"/>
      <c r="I216" s="712"/>
      <c r="J216" s="725" t="s">
        <v>643</v>
      </c>
      <c r="K216" s="725"/>
      <c r="L216" s="725"/>
      <c r="M216" s="725"/>
      <c r="N216" s="725"/>
      <c r="O216" s="725"/>
      <c r="P216" s="725"/>
      <c r="Q216" s="725"/>
      <c r="R216" s="836"/>
      <c r="S216" s="856"/>
      <c r="T216" s="856"/>
      <c r="U216" s="856"/>
      <c r="V216" s="856"/>
      <c r="W216" s="856"/>
      <c r="X216" s="906"/>
    </row>
    <row r="217" spans="1:24" s="497" customFormat="1" ht="20.25" customHeight="1">
      <c r="A217" s="536"/>
      <c r="B217" s="536"/>
      <c r="C217" s="619"/>
      <c r="D217" s="649"/>
      <c r="E217" s="649"/>
      <c r="F217" s="649"/>
      <c r="G217" s="649"/>
      <c r="H217" s="649"/>
      <c r="I217" s="712"/>
      <c r="J217" s="725" t="s">
        <v>631</v>
      </c>
      <c r="K217" s="725"/>
      <c r="L217" s="725"/>
      <c r="M217" s="725"/>
      <c r="N217" s="725"/>
      <c r="O217" s="725"/>
      <c r="P217" s="725"/>
      <c r="Q217" s="725"/>
      <c r="R217" s="836"/>
      <c r="S217" s="856"/>
      <c r="T217" s="856"/>
      <c r="U217" s="856"/>
      <c r="V217" s="856"/>
      <c r="W217" s="856"/>
      <c r="X217" s="906"/>
    </row>
    <row r="218" spans="1:24" s="497" customFormat="1" ht="20.25" customHeight="1">
      <c r="A218" s="536"/>
      <c r="B218" s="536"/>
      <c r="C218" s="618"/>
      <c r="D218" s="648"/>
      <c r="E218" s="648"/>
      <c r="F218" s="648"/>
      <c r="G218" s="648"/>
      <c r="H218" s="648"/>
      <c r="I218" s="711"/>
      <c r="J218" s="725" t="s">
        <v>645</v>
      </c>
      <c r="K218" s="725"/>
      <c r="L218" s="725"/>
      <c r="M218" s="725"/>
      <c r="N218" s="725"/>
      <c r="O218" s="725"/>
      <c r="P218" s="725"/>
      <c r="Q218" s="725"/>
      <c r="R218" s="836"/>
      <c r="S218" s="856"/>
      <c r="T218" s="856"/>
      <c r="U218" s="856"/>
      <c r="V218" s="856"/>
      <c r="W218" s="856"/>
      <c r="X218" s="906"/>
    </row>
    <row r="219" spans="1:24" s="497" customFormat="1" ht="20.25" customHeight="1">
      <c r="A219" s="536"/>
      <c r="B219" s="536"/>
      <c r="C219" s="620" t="s">
        <v>203</v>
      </c>
      <c r="D219" s="620"/>
      <c r="E219" s="620"/>
      <c r="F219" s="620"/>
      <c r="G219" s="620"/>
      <c r="H219" s="620"/>
      <c r="I219" s="713"/>
      <c r="J219" s="725" t="s">
        <v>127</v>
      </c>
      <c r="K219" s="725"/>
      <c r="L219" s="725"/>
      <c r="M219" s="725"/>
      <c r="N219" s="725"/>
      <c r="O219" s="725"/>
      <c r="P219" s="725"/>
      <c r="Q219" s="725"/>
      <c r="R219" s="836"/>
      <c r="S219" s="856"/>
      <c r="T219" s="856"/>
      <c r="U219" s="856"/>
      <c r="V219" s="856"/>
      <c r="W219" s="856"/>
      <c r="X219" s="906"/>
    </row>
    <row r="220" spans="1:24" s="497" customFormat="1" ht="18.600000000000001" customHeight="1">
      <c r="A220" s="537"/>
      <c r="B220" s="579"/>
      <c r="C220" s="579"/>
      <c r="D220" s="579"/>
      <c r="E220" s="579"/>
      <c r="F220" s="579"/>
      <c r="G220" s="579"/>
      <c r="H220" s="579"/>
      <c r="I220" s="579"/>
      <c r="J220" s="579"/>
      <c r="K220" s="579"/>
      <c r="L220" s="579"/>
      <c r="M220" s="579"/>
      <c r="N220" s="579"/>
      <c r="O220" s="579"/>
      <c r="P220" s="579"/>
      <c r="Q220" s="579"/>
      <c r="R220" s="579"/>
      <c r="S220" s="579"/>
      <c r="T220" s="579"/>
      <c r="U220" s="579"/>
      <c r="V220" s="579"/>
      <c r="W220" s="579"/>
      <c r="X220" s="579"/>
    </row>
    <row r="221" spans="1:24" s="497" customFormat="1" ht="18" customHeight="1">
      <c r="A221" s="504" t="s">
        <v>314</v>
      </c>
      <c r="B221" s="507"/>
      <c r="C221" s="507"/>
      <c r="D221" s="507"/>
      <c r="E221" s="507"/>
      <c r="F221" s="507"/>
      <c r="G221" s="507"/>
      <c r="H221" s="507"/>
      <c r="I221" s="507"/>
      <c r="J221" s="507"/>
      <c r="K221" s="507"/>
      <c r="L221" s="507"/>
      <c r="M221" s="507"/>
      <c r="N221" s="507"/>
      <c r="O221" s="507"/>
      <c r="P221" s="507"/>
      <c r="Q221" s="507"/>
      <c r="R221" s="507"/>
      <c r="S221" s="507"/>
      <c r="T221" s="507"/>
      <c r="U221" s="507"/>
      <c r="V221" s="507"/>
      <c r="W221" s="507"/>
      <c r="X221" s="507"/>
    </row>
    <row r="222" spans="1:24" s="497" customFormat="1" ht="18" customHeight="1">
      <c r="A222" s="504" t="s">
        <v>250</v>
      </c>
      <c r="B222" s="507"/>
      <c r="C222" s="507"/>
      <c r="D222" s="507"/>
      <c r="E222" s="507"/>
      <c r="F222" s="507"/>
      <c r="G222" s="507"/>
      <c r="H222" s="507"/>
      <c r="I222" s="507"/>
      <c r="J222" s="507"/>
      <c r="K222" s="507"/>
      <c r="L222" s="507"/>
      <c r="M222" s="507"/>
      <c r="N222" s="507"/>
      <c r="O222" s="507"/>
      <c r="P222" s="507"/>
      <c r="Q222" s="507"/>
      <c r="R222" s="507"/>
      <c r="S222" s="507"/>
      <c r="T222" s="507"/>
      <c r="U222" s="507"/>
      <c r="V222" s="507"/>
      <c r="W222" s="507"/>
      <c r="X222" s="507"/>
    </row>
    <row r="223" spans="1:24" s="497" customFormat="1" ht="18" customHeight="1">
      <c r="A223" s="504" t="s">
        <v>317</v>
      </c>
      <c r="B223" s="507" t="s">
        <v>281</v>
      </c>
      <c r="C223" s="507"/>
      <c r="D223" s="507"/>
      <c r="E223" s="507"/>
      <c r="F223" s="507"/>
      <c r="G223" s="507"/>
      <c r="H223" s="507"/>
      <c r="I223" s="507"/>
      <c r="J223" s="507"/>
      <c r="K223" s="507"/>
      <c r="L223" s="507"/>
      <c r="M223" s="507"/>
      <c r="N223" s="507"/>
      <c r="O223" s="507"/>
      <c r="P223" s="507"/>
      <c r="Q223" s="507"/>
      <c r="R223" s="507"/>
      <c r="S223" s="507"/>
      <c r="T223" s="507"/>
      <c r="U223" s="507"/>
      <c r="V223" s="507"/>
      <c r="W223" s="507"/>
      <c r="X223" s="507"/>
    </row>
    <row r="224" spans="1:24" s="497" customFormat="1" ht="18" customHeight="1">
      <c r="A224" s="504"/>
      <c r="B224" s="580"/>
      <c r="C224" s="580"/>
      <c r="D224" s="580"/>
      <c r="E224" s="667"/>
      <c r="F224" s="679" t="s">
        <v>739</v>
      </c>
      <c r="G224" s="679"/>
      <c r="H224" s="679"/>
      <c r="I224" s="679"/>
      <c r="J224" s="679" t="s">
        <v>448</v>
      </c>
      <c r="K224" s="679"/>
      <c r="L224" s="679"/>
      <c r="M224" s="679"/>
      <c r="N224" s="679" t="s">
        <v>740</v>
      </c>
      <c r="O224" s="679"/>
      <c r="P224" s="679"/>
      <c r="Q224" s="829"/>
      <c r="R224" s="679"/>
      <c r="S224" s="679"/>
      <c r="T224" s="679"/>
      <c r="U224" s="679"/>
      <c r="V224" s="679"/>
      <c r="W224" s="679"/>
      <c r="X224" s="679"/>
    </row>
    <row r="225" spans="1:24" s="497" customFormat="1" ht="36" customHeight="1">
      <c r="A225" s="504"/>
      <c r="B225" s="580" t="s">
        <v>319</v>
      </c>
      <c r="C225" s="580"/>
      <c r="D225" s="580"/>
      <c r="E225" s="667"/>
      <c r="F225" s="680"/>
      <c r="G225" s="680"/>
      <c r="H225" s="680"/>
      <c r="I225" s="680"/>
      <c r="J225" s="680"/>
      <c r="K225" s="680"/>
      <c r="L225" s="680"/>
      <c r="M225" s="680"/>
      <c r="N225" s="680"/>
      <c r="O225" s="680"/>
      <c r="P225" s="680"/>
      <c r="Q225" s="830"/>
      <c r="R225" s="830"/>
      <c r="S225" s="680"/>
      <c r="T225" s="680"/>
      <c r="U225" s="680"/>
      <c r="V225" s="680"/>
      <c r="W225" s="680"/>
      <c r="X225" s="680"/>
    </row>
    <row r="226" spans="1:24" s="497" customFormat="1" ht="36" customHeight="1">
      <c r="A226" s="504"/>
      <c r="B226" s="580" t="s">
        <v>197</v>
      </c>
      <c r="C226" s="580"/>
      <c r="D226" s="580"/>
      <c r="E226" s="667"/>
      <c r="F226" s="680"/>
      <c r="G226" s="680"/>
      <c r="H226" s="680"/>
      <c r="I226" s="680"/>
      <c r="J226" s="680"/>
      <c r="K226" s="680"/>
      <c r="L226" s="680"/>
      <c r="M226" s="680"/>
      <c r="N226" s="680"/>
      <c r="O226" s="680"/>
      <c r="P226" s="680"/>
      <c r="Q226" s="830"/>
      <c r="R226" s="830"/>
      <c r="S226" s="680"/>
      <c r="T226" s="680"/>
      <c r="U226" s="680"/>
      <c r="V226" s="680"/>
      <c r="W226" s="680"/>
      <c r="X226" s="680"/>
    </row>
    <row r="227" spans="1:24" s="497" customFormat="1" ht="18" customHeight="1">
      <c r="A227" s="504"/>
      <c r="B227" s="507"/>
      <c r="C227" s="507"/>
      <c r="D227" s="507"/>
      <c r="E227" s="507"/>
      <c r="F227" s="507"/>
      <c r="G227" s="507"/>
      <c r="H227" s="507"/>
      <c r="I227" s="507"/>
      <c r="J227" s="507"/>
      <c r="K227" s="507"/>
      <c r="L227" s="507"/>
      <c r="M227" s="507"/>
      <c r="N227" s="507"/>
      <c r="O227" s="507"/>
      <c r="P227" s="507"/>
      <c r="Q227" s="507"/>
      <c r="R227" s="507"/>
      <c r="S227" s="507"/>
      <c r="T227" s="507"/>
      <c r="U227" s="507"/>
      <c r="V227" s="507"/>
      <c r="W227" s="507"/>
      <c r="X227" s="507"/>
    </row>
    <row r="228" spans="1:24" s="497" customFormat="1" ht="18" customHeight="1">
      <c r="A228" s="504"/>
      <c r="B228" s="507" t="s">
        <v>322</v>
      </c>
      <c r="C228" s="507"/>
      <c r="D228" s="507"/>
      <c r="E228" s="507"/>
      <c r="F228" s="507"/>
      <c r="G228" s="507"/>
      <c r="H228" s="507"/>
      <c r="I228" s="507"/>
      <c r="J228" s="507"/>
      <c r="K228" s="507"/>
      <c r="L228" s="507"/>
      <c r="M228" s="507"/>
      <c r="N228" s="507"/>
      <c r="O228" s="507"/>
      <c r="P228" s="507"/>
      <c r="Q228" s="507"/>
      <c r="R228" s="507"/>
      <c r="S228" s="507"/>
      <c r="T228" s="507"/>
      <c r="U228" s="507"/>
      <c r="V228" s="507"/>
      <c r="W228" s="507"/>
      <c r="X228" s="507"/>
    </row>
    <row r="229" spans="1:24" s="497" customFormat="1" ht="18" customHeight="1">
      <c r="A229" s="504"/>
      <c r="B229" s="581" t="s">
        <v>368</v>
      </c>
      <c r="C229" s="581"/>
      <c r="D229" s="581"/>
      <c r="E229" s="581"/>
      <c r="F229" s="681"/>
      <c r="G229" s="681"/>
      <c r="H229" s="681"/>
      <c r="I229" s="681"/>
      <c r="J229" s="581" t="s">
        <v>741</v>
      </c>
      <c r="K229" s="581"/>
      <c r="L229" s="581"/>
      <c r="M229" s="581"/>
      <c r="N229" s="798"/>
      <c r="O229" s="798"/>
      <c r="P229" s="798"/>
      <c r="Q229" s="798"/>
      <c r="R229" s="798"/>
      <c r="S229" s="798"/>
      <c r="T229" s="798"/>
      <c r="U229" s="798"/>
      <c r="V229" s="507"/>
      <c r="W229" s="507"/>
      <c r="X229" s="507"/>
    </row>
    <row r="230" spans="1:24" s="497" customFormat="1" ht="18" customHeight="1">
      <c r="A230" s="504"/>
      <c r="B230" s="581" t="s">
        <v>742</v>
      </c>
      <c r="C230" s="581"/>
      <c r="D230" s="581"/>
      <c r="E230" s="581"/>
      <c r="F230" s="581"/>
      <c r="G230" s="581"/>
      <c r="H230" s="581"/>
      <c r="I230" s="581"/>
      <c r="J230" s="714"/>
      <c r="K230" s="581" t="s">
        <v>558</v>
      </c>
      <c r="L230" s="581"/>
      <c r="M230" s="581"/>
      <c r="N230" s="581"/>
      <c r="O230" s="581"/>
      <c r="P230" s="581"/>
      <c r="Q230" s="798"/>
      <c r="R230" s="798"/>
      <c r="S230" s="798"/>
      <c r="T230" s="798"/>
      <c r="U230" s="798"/>
      <c r="V230" s="507"/>
      <c r="W230" s="507"/>
      <c r="X230" s="507"/>
    </row>
    <row r="231" spans="1:24" s="497" customFormat="1" ht="18" customHeight="1">
      <c r="A231" s="504"/>
      <c r="B231" s="581" t="s">
        <v>499</v>
      </c>
      <c r="C231" s="581"/>
      <c r="D231" s="581"/>
      <c r="E231" s="581"/>
      <c r="F231" s="682"/>
      <c r="G231" s="682"/>
      <c r="H231" s="682"/>
      <c r="I231" s="682"/>
      <c r="J231" s="682"/>
      <c r="K231" s="682"/>
      <c r="L231" s="682"/>
      <c r="M231" s="682"/>
      <c r="N231" s="682"/>
      <c r="O231" s="682"/>
      <c r="P231" s="682"/>
      <c r="Q231" s="682"/>
      <c r="R231" s="682"/>
      <c r="S231" s="682"/>
      <c r="T231" s="682"/>
      <c r="U231" s="682"/>
      <c r="V231" s="682"/>
      <c r="W231" s="682"/>
      <c r="X231" s="682"/>
    </row>
    <row r="232" spans="1:24" ht="18" customHeight="1">
      <c r="A232" s="504"/>
      <c r="B232" s="507"/>
      <c r="C232" s="507"/>
      <c r="D232" s="507"/>
      <c r="E232" s="507"/>
      <c r="F232" s="507" t="s">
        <v>753</v>
      </c>
      <c r="G232" s="507"/>
      <c r="H232" s="507"/>
      <c r="I232" s="507"/>
      <c r="J232" s="507"/>
      <c r="K232" s="507"/>
      <c r="L232" s="507"/>
      <c r="M232" s="507"/>
      <c r="N232" s="507"/>
      <c r="O232" s="507"/>
      <c r="P232" s="507"/>
      <c r="Q232" s="507"/>
      <c r="R232" s="507"/>
      <c r="S232" s="507"/>
      <c r="T232" s="507"/>
      <c r="U232" s="507"/>
      <c r="V232" s="507"/>
      <c r="W232" s="507"/>
      <c r="X232" s="507"/>
    </row>
    <row r="233" spans="1:24" ht="18" customHeight="1">
      <c r="A233" s="504" t="s">
        <v>323</v>
      </c>
      <c r="B233" s="507"/>
      <c r="C233" s="507"/>
      <c r="D233" s="507"/>
      <c r="E233" s="507"/>
      <c r="F233" s="507"/>
      <c r="G233" s="507"/>
      <c r="H233" s="507"/>
      <c r="I233" s="507"/>
      <c r="J233" s="507"/>
      <c r="K233" s="507"/>
      <c r="L233" s="507"/>
      <c r="M233" s="507"/>
      <c r="N233" s="507"/>
      <c r="O233" s="507"/>
      <c r="P233" s="507"/>
      <c r="Q233" s="507"/>
      <c r="R233" s="507"/>
      <c r="S233" s="507"/>
      <c r="T233" s="507"/>
      <c r="U233" s="507"/>
      <c r="V233" s="507"/>
      <c r="W233" s="507"/>
      <c r="X233" s="507"/>
    </row>
    <row r="234" spans="1:24" s="497" customFormat="1" ht="18" customHeight="1">
      <c r="A234" s="504"/>
      <c r="B234" s="581" t="s">
        <v>580</v>
      </c>
      <c r="C234" s="581"/>
      <c r="D234" s="581"/>
      <c r="E234" s="581"/>
      <c r="F234" s="681"/>
      <c r="G234" s="681"/>
      <c r="H234" s="681"/>
      <c r="I234" s="681"/>
      <c r="J234" s="535" t="s">
        <v>743</v>
      </c>
      <c r="K234" s="535"/>
      <c r="L234" s="535"/>
      <c r="M234" s="535"/>
      <c r="N234" s="798"/>
      <c r="O234" s="798"/>
      <c r="P234" s="798"/>
      <c r="Q234" s="798"/>
      <c r="R234" s="798"/>
      <c r="S234" s="798"/>
      <c r="T234" s="798"/>
      <c r="U234" s="798"/>
      <c r="V234" s="504"/>
      <c r="W234" s="504"/>
      <c r="X234" s="504"/>
    </row>
    <row r="235" spans="1:24" s="497" customFormat="1" ht="18" customHeight="1">
      <c r="A235" s="504"/>
      <c r="B235" s="581" t="s">
        <v>744</v>
      </c>
      <c r="C235" s="581"/>
      <c r="D235" s="581"/>
      <c r="E235" s="581"/>
      <c r="F235" s="535"/>
      <c r="G235" s="535"/>
      <c r="H235" s="535"/>
      <c r="I235" s="714"/>
      <c r="J235" s="535" t="s">
        <v>558</v>
      </c>
      <c r="K235" s="535"/>
      <c r="L235" s="535"/>
      <c r="M235" s="535"/>
      <c r="N235" s="535"/>
      <c r="O235" s="535"/>
      <c r="P235" s="535"/>
      <c r="Q235" s="798"/>
      <c r="R235" s="798"/>
      <c r="S235" s="798"/>
      <c r="T235" s="798"/>
      <c r="U235" s="798"/>
      <c r="V235" s="504"/>
      <c r="W235" s="504"/>
      <c r="X235" s="504"/>
    </row>
    <row r="236" spans="1:24" s="497" customFormat="1" ht="18" customHeight="1">
      <c r="A236" s="504"/>
      <c r="B236" s="581" t="s">
        <v>499</v>
      </c>
      <c r="C236" s="581"/>
      <c r="D236" s="581"/>
      <c r="E236" s="581"/>
      <c r="F236" s="682"/>
      <c r="G236" s="682"/>
      <c r="H236" s="682"/>
      <c r="I236" s="682"/>
      <c r="J236" s="682"/>
      <c r="K236" s="682"/>
      <c r="L236" s="682"/>
      <c r="M236" s="682"/>
      <c r="N236" s="682"/>
      <c r="O236" s="682"/>
      <c r="P236" s="682"/>
      <c r="Q236" s="682"/>
      <c r="R236" s="682"/>
      <c r="S236" s="682"/>
      <c r="T236" s="682"/>
      <c r="U236" s="682"/>
      <c r="V236" s="682"/>
      <c r="W236" s="682"/>
      <c r="X236" s="682"/>
    </row>
    <row r="237" spans="1:24" ht="18" customHeight="1">
      <c r="A237" s="504"/>
      <c r="B237" s="507"/>
      <c r="C237" s="507"/>
      <c r="D237" s="507"/>
      <c r="E237" s="507"/>
      <c r="F237" s="507" t="s">
        <v>753</v>
      </c>
      <c r="G237" s="507"/>
      <c r="H237" s="507"/>
      <c r="I237" s="507"/>
      <c r="J237" s="507"/>
      <c r="K237" s="507"/>
      <c r="L237" s="507"/>
      <c r="M237" s="507"/>
      <c r="N237" s="507"/>
      <c r="O237" s="507"/>
      <c r="P237" s="507"/>
      <c r="Q237" s="507"/>
      <c r="R237" s="507"/>
      <c r="S237" s="507"/>
      <c r="T237" s="507"/>
      <c r="U237" s="507"/>
      <c r="V237" s="507"/>
      <c r="W237" s="507"/>
      <c r="X237" s="507"/>
    </row>
    <row r="238" spans="1:24" ht="18" customHeight="1">
      <c r="A238" s="504" t="s">
        <v>84</v>
      </c>
      <c r="B238" s="507"/>
      <c r="C238" s="507"/>
      <c r="D238" s="507"/>
      <c r="E238" s="507"/>
      <c r="F238" s="507"/>
      <c r="G238" s="507"/>
      <c r="H238" s="507"/>
      <c r="I238" s="507"/>
      <c r="J238" s="507"/>
      <c r="K238" s="507"/>
      <c r="L238" s="507"/>
      <c r="M238" s="507"/>
      <c r="N238" s="507"/>
      <c r="O238" s="507"/>
      <c r="P238" s="507"/>
      <c r="Q238" s="507"/>
      <c r="R238" s="507"/>
      <c r="S238" s="507"/>
      <c r="T238" s="507"/>
      <c r="U238" s="507"/>
      <c r="V238" s="507"/>
      <c r="W238" s="507"/>
      <c r="X238" s="507"/>
    </row>
    <row r="239" spans="1:24" ht="18" customHeight="1">
      <c r="A239" s="538" t="s">
        <v>325</v>
      </c>
      <c r="B239" s="531"/>
      <c r="C239" s="531"/>
      <c r="D239" s="531"/>
      <c r="E239" s="531"/>
      <c r="F239" s="531"/>
      <c r="G239" s="531"/>
      <c r="H239" s="531"/>
      <c r="I239" s="531"/>
      <c r="J239" s="531"/>
      <c r="K239" s="531"/>
      <c r="L239" s="533"/>
      <c r="M239" s="780" t="s">
        <v>304</v>
      </c>
      <c r="N239" s="780"/>
      <c r="O239" s="780"/>
      <c r="P239" s="780"/>
      <c r="Q239" s="780"/>
      <c r="R239" s="780"/>
      <c r="S239" s="780"/>
      <c r="T239" s="780"/>
      <c r="U239" s="780"/>
      <c r="V239" s="780"/>
      <c r="W239" s="780"/>
      <c r="X239" s="780"/>
    </row>
    <row r="240" spans="1:24" ht="18" customHeight="1">
      <c r="A240" s="531"/>
      <c r="B240" s="531"/>
      <c r="C240" s="531"/>
      <c r="D240" s="531"/>
      <c r="E240" s="531"/>
      <c r="F240" s="531"/>
      <c r="G240" s="531"/>
      <c r="H240" s="531"/>
      <c r="I240" s="531"/>
      <c r="J240" s="531"/>
      <c r="K240" s="554"/>
      <c r="L240" s="554"/>
      <c r="M240" s="781" t="s">
        <v>381</v>
      </c>
      <c r="N240" s="799"/>
      <c r="O240" s="799"/>
      <c r="P240" s="799"/>
      <c r="Q240" s="799"/>
      <c r="R240" s="799"/>
      <c r="S240" s="799"/>
      <c r="T240" s="799"/>
      <c r="U240" s="879" t="str">
        <f>IFERROR($M$241/($I$63+$N$63+$S$63+$X$63+$T$71+$S$80+$S$88+$P$110+$P$119),"")</f>
        <v/>
      </c>
      <c r="V240" s="882"/>
      <c r="W240" s="882"/>
      <c r="X240" s="907" t="s">
        <v>469</v>
      </c>
    </row>
    <row r="241" spans="1:24" ht="36" customHeight="1">
      <c r="A241" s="531"/>
      <c r="B241" s="531"/>
      <c r="C241" s="531"/>
      <c r="D241" s="531"/>
      <c r="E241" s="531"/>
      <c r="F241" s="531"/>
      <c r="G241" s="531"/>
      <c r="H241" s="531"/>
      <c r="I241" s="531"/>
      <c r="J241" s="531"/>
      <c r="K241" s="554"/>
      <c r="L241" s="554"/>
      <c r="M241" s="782"/>
      <c r="N241" s="800"/>
      <c r="O241" s="800"/>
      <c r="P241" s="800"/>
      <c r="Q241" s="800"/>
      <c r="R241" s="800"/>
      <c r="S241" s="800"/>
      <c r="T241" s="800"/>
      <c r="U241" s="800"/>
      <c r="V241" s="800"/>
      <c r="W241" s="800"/>
      <c r="X241" s="908"/>
    </row>
    <row r="242" spans="1:24" ht="18" customHeight="1">
      <c r="A242" s="504"/>
      <c r="B242" s="507"/>
      <c r="C242" s="507"/>
      <c r="D242" s="507"/>
      <c r="E242" s="507"/>
      <c r="F242" s="507"/>
      <c r="G242" s="507"/>
      <c r="H242" s="507"/>
      <c r="I242" s="507"/>
      <c r="J242" s="507"/>
      <c r="K242" s="507"/>
      <c r="L242" s="507"/>
      <c r="M242" s="507"/>
      <c r="N242" s="507"/>
      <c r="O242" s="507"/>
      <c r="P242" s="507"/>
      <c r="Q242" s="507"/>
      <c r="R242" s="507"/>
      <c r="S242" s="507"/>
      <c r="T242" s="507"/>
      <c r="U242" s="507"/>
      <c r="V242" s="507"/>
      <c r="W242" s="507"/>
      <c r="X242" s="507"/>
    </row>
    <row r="243" spans="1:24" s="1" customFormat="1" ht="18" customHeight="1">
      <c r="A243" s="504" t="s">
        <v>465</v>
      </c>
      <c r="B243" s="507"/>
      <c r="C243" s="507"/>
      <c r="D243" s="507"/>
      <c r="E243" s="507"/>
      <c r="F243" s="507"/>
      <c r="G243" s="507"/>
      <c r="H243" s="507"/>
      <c r="I243" s="507"/>
      <c r="J243" s="507"/>
      <c r="K243" s="507"/>
      <c r="L243" s="507"/>
      <c r="M243" s="507"/>
      <c r="N243" s="507"/>
      <c r="O243" s="507"/>
      <c r="P243" s="507"/>
      <c r="Q243" s="507"/>
      <c r="R243" s="507"/>
      <c r="S243" s="507"/>
      <c r="T243" s="507"/>
      <c r="U243" s="507"/>
      <c r="V243" s="507"/>
      <c r="W243" s="507"/>
      <c r="X243" s="507"/>
    </row>
    <row r="244" spans="1:24" s="1" customFormat="1" ht="18" customHeight="1">
      <c r="A244" s="504"/>
      <c r="B244" s="507"/>
      <c r="C244" s="507"/>
      <c r="D244" s="507"/>
      <c r="E244" s="507"/>
      <c r="F244" s="507"/>
      <c r="G244" s="507"/>
      <c r="H244" s="507"/>
      <c r="I244" s="507"/>
      <c r="J244" s="507"/>
      <c r="K244" s="507"/>
      <c r="L244" s="507"/>
      <c r="M244" s="507"/>
      <c r="N244" s="507"/>
      <c r="O244" s="507"/>
      <c r="P244" s="507"/>
      <c r="Q244" s="507"/>
      <c r="R244" s="507"/>
      <c r="S244" s="507"/>
      <c r="T244" s="507"/>
      <c r="U244" s="507"/>
      <c r="V244" s="507"/>
      <c r="W244" s="507"/>
      <c r="X244" s="507"/>
    </row>
    <row r="245" spans="1:24" s="1" customFormat="1" ht="18" customHeight="1">
      <c r="A245" s="504" t="s">
        <v>478</v>
      </c>
      <c r="B245" s="507"/>
      <c r="C245" s="507"/>
      <c r="D245" s="507"/>
      <c r="E245" s="507"/>
      <c r="F245" s="507"/>
      <c r="G245" s="507"/>
      <c r="H245" s="507"/>
      <c r="I245" s="507"/>
      <c r="J245" s="507"/>
      <c r="K245" s="507"/>
      <c r="L245" s="507"/>
      <c r="M245" s="507"/>
      <c r="N245" s="507"/>
      <c r="O245" s="507"/>
      <c r="P245" s="507"/>
      <c r="Q245" s="507"/>
      <c r="R245" s="507"/>
      <c r="S245" s="507"/>
      <c r="T245" s="507"/>
      <c r="U245" s="507"/>
      <c r="V245" s="507"/>
      <c r="W245" s="507"/>
      <c r="X245" s="507"/>
    </row>
    <row r="246" spans="1:24" s="1" customFormat="1" ht="18" customHeight="1">
      <c r="A246" s="504"/>
      <c r="B246" s="507" t="s">
        <v>647</v>
      </c>
      <c r="C246" s="507"/>
      <c r="D246" s="507"/>
      <c r="E246" s="507"/>
      <c r="F246" s="507"/>
      <c r="G246" s="507"/>
      <c r="H246" s="507"/>
      <c r="I246" s="507"/>
      <c r="J246" s="507"/>
      <c r="K246" s="507"/>
      <c r="L246" s="507"/>
      <c r="M246" s="507"/>
      <c r="N246" s="507"/>
      <c r="O246" s="507"/>
      <c r="P246" s="507"/>
      <c r="Q246" s="507"/>
      <c r="R246" s="507"/>
      <c r="S246" s="507"/>
      <c r="T246" s="507"/>
      <c r="U246" s="507"/>
      <c r="V246" s="507"/>
      <c r="W246" s="507"/>
      <c r="X246" s="507"/>
    </row>
    <row r="247" spans="1:24" s="1" customFormat="1" ht="18" customHeight="1">
      <c r="A247" s="531" t="s">
        <v>191</v>
      </c>
      <c r="B247" s="531"/>
      <c r="C247" s="531"/>
      <c r="D247" s="608" t="s">
        <v>519</v>
      </c>
      <c r="E247" s="608"/>
      <c r="F247" s="608"/>
      <c r="G247" s="608"/>
      <c r="H247" s="608"/>
      <c r="I247" s="608"/>
      <c r="J247" s="608"/>
      <c r="K247" s="608"/>
      <c r="L247" s="608"/>
      <c r="M247" s="608"/>
      <c r="N247" s="608"/>
      <c r="O247" s="608"/>
      <c r="P247" s="608"/>
      <c r="Q247" s="608"/>
      <c r="R247" s="608"/>
      <c r="S247" s="608"/>
      <c r="T247" s="608"/>
      <c r="U247" s="507"/>
      <c r="V247" s="507"/>
      <c r="W247" s="507"/>
      <c r="X247" s="507"/>
    </row>
    <row r="248" spans="1:24" s="1" customFormat="1" ht="37.9" customHeight="1">
      <c r="A248" s="539" t="str">
        <f>'別紙２①'!$G$6</f>
        <v/>
      </c>
      <c r="B248" s="539"/>
      <c r="C248" s="539"/>
      <c r="D248" s="650" t="s">
        <v>54</v>
      </c>
      <c r="E248" s="650"/>
      <c r="F248" s="650"/>
      <c r="G248" s="650"/>
      <c r="H248" s="650"/>
      <c r="I248" s="650"/>
      <c r="J248" s="650"/>
      <c r="K248" s="650"/>
      <c r="L248" s="650"/>
      <c r="M248" s="650"/>
      <c r="N248" s="650"/>
      <c r="O248" s="650"/>
      <c r="P248" s="650"/>
      <c r="Q248" s="650"/>
      <c r="R248" s="650"/>
      <c r="S248" s="650"/>
      <c r="T248" s="650"/>
      <c r="U248" s="507"/>
      <c r="V248" s="507"/>
      <c r="W248" s="507"/>
      <c r="X248" s="507"/>
    </row>
    <row r="249" spans="1:24" s="1" customFormat="1" ht="18" customHeight="1">
      <c r="A249" s="504"/>
      <c r="B249" s="507"/>
      <c r="C249" s="507"/>
      <c r="D249" s="507"/>
      <c r="E249" s="507"/>
      <c r="F249" s="507"/>
      <c r="G249" s="507"/>
      <c r="H249" s="507"/>
      <c r="I249" s="507"/>
      <c r="J249" s="507"/>
      <c r="K249" s="507"/>
      <c r="L249" s="507"/>
      <c r="M249" s="507"/>
      <c r="N249" s="507"/>
      <c r="O249" s="507"/>
      <c r="P249" s="507"/>
      <c r="Q249" s="507"/>
      <c r="R249" s="507"/>
      <c r="S249" s="507"/>
      <c r="T249" s="507"/>
      <c r="U249" s="507"/>
      <c r="V249" s="507"/>
      <c r="W249" s="507"/>
      <c r="X249" s="507"/>
    </row>
    <row r="250" spans="1:24" ht="18" customHeight="1">
      <c r="A250" s="504"/>
      <c r="B250" s="507"/>
      <c r="C250" s="507"/>
      <c r="D250" s="507"/>
      <c r="E250" s="507"/>
      <c r="F250" s="507"/>
      <c r="G250" s="507"/>
      <c r="H250" s="507"/>
      <c r="I250" s="507"/>
      <c r="J250" s="507"/>
      <c r="K250" s="507"/>
      <c r="L250" s="507"/>
      <c r="M250" s="507"/>
      <c r="N250" s="507"/>
      <c r="O250" s="507"/>
      <c r="P250" s="507"/>
      <c r="Q250" s="507"/>
      <c r="R250" s="507"/>
      <c r="S250" s="507"/>
      <c r="T250" s="507"/>
      <c r="U250" s="507"/>
      <c r="V250" s="507"/>
      <c r="W250" s="507"/>
      <c r="X250" s="507"/>
    </row>
    <row r="251" spans="1:24" ht="18" customHeight="1">
      <c r="A251" s="504" t="s">
        <v>328</v>
      </c>
      <c r="B251" s="507"/>
      <c r="C251" s="507"/>
      <c r="D251" s="507"/>
      <c r="E251" s="507"/>
      <c r="F251" s="507"/>
      <c r="G251" s="507"/>
      <c r="H251" s="507"/>
      <c r="I251" s="507"/>
      <c r="J251" s="507"/>
      <c r="K251" s="507"/>
      <c r="L251" s="507"/>
      <c r="M251" s="507"/>
      <c r="N251" s="507"/>
      <c r="O251" s="507"/>
      <c r="P251" s="507"/>
      <c r="Q251" s="507"/>
      <c r="R251" s="507"/>
      <c r="S251" s="507"/>
      <c r="T251" s="507"/>
      <c r="U251" s="507"/>
      <c r="V251" s="507"/>
      <c r="W251" s="507"/>
      <c r="X251" s="507"/>
    </row>
    <row r="252" spans="1:24" ht="8.4499999999999993" customHeight="1">
      <c r="A252" s="504"/>
      <c r="B252" s="507"/>
      <c r="C252" s="507"/>
      <c r="D252" s="507"/>
      <c r="E252" s="507"/>
      <c r="F252" s="507"/>
      <c r="G252" s="507"/>
      <c r="H252" s="507"/>
      <c r="I252" s="507"/>
      <c r="J252" s="507"/>
      <c r="K252" s="507"/>
      <c r="L252" s="507"/>
      <c r="M252" s="507"/>
      <c r="N252" s="507"/>
      <c r="O252" s="507"/>
      <c r="P252" s="507"/>
      <c r="Q252" s="507"/>
      <c r="R252" s="507"/>
      <c r="S252" s="507"/>
      <c r="T252" s="507"/>
      <c r="U252" s="507"/>
      <c r="V252" s="507"/>
      <c r="W252" s="507"/>
      <c r="X252" s="507"/>
    </row>
    <row r="253" spans="1:24" ht="18" customHeight="1">
      <c r="A253" s="504" t="s">
        <v>109</v>
      </c>
      <c r="B253" s="507"/>
      <c r="C253" s="507"/>
      <c r="D253" s="507"/>
      <c r="E253" s="507"/>
      <c r="F253" s="507"/>
      <c r="G253" s="507"/>
      <c r="H253" s="507"/>
      <c r="I253" s="507"/>
      <c r="J253" s="507"/>
      <c r="K253" s="507"/>
      <c r="L253" s="507"/>
      <c r="M253" s="507"/>
      <c r="N253" s="507"/>
      <c r="O253" s="507"/>
      <c r="P253" s="507"/>
      <c r="Q253" s="507"/>
      <c r="R253" s="507"/>
      <c r="S253" s="507"/>
      <c r="T253" s="507"/>
      <c r="U253" s="507"/>
      <c r="V253" s="507"/>
      <c r="W253" s="507"/>
      <c r="X253" s="507"/>
    </row>
    <row r="254" spans="1:24" ht="36" customHeight="1">
      <c r="A254" s="504"/>
      <c r="B254" s="569" t="s">
        <v>329</v>
      </c>
      <c r="C254" s="569"/>
      <c r="D254" s="569"/>
      <c r="E254" s="569"/>
      <c r="F254" s="569"/>
      <c r="G254" s="569"/>
      <c r="H254" s="569"/>
      <c r="I254" s="569"/>
      <c r="J254" s="569"/>
      <c r="K254" s="569"/>
      <c r="L254" s="569"/>
      <c r="M254" s="569"/>
      <c r="N254" s="569"/>
      <c r="O254" s="569"/>
      <c r="P254" s="569"/>
      <c r="Q254" s="569"/>
      <c r="R254" s="569"/>
      <c r="S254" s="569"/>
      <c r="T254" s="569"/>
      <c r="U254" s="569"/>
      <c r="V254" s="569"/>
      <c r="W254" s="569"/>
      <c r="X254" s="569"/>
    </row>
    <row r="255" spans="1:24" ht="18" customHeight="1">
      <c r="A255" s="540" t="s">
        <v>191</v>
      </c>
      <c r="B255" s="540"/>
      <c r="C255" s="621" t="s">
        <v>334</v>
      </c>
      <c r="D255" s="621"/>
      <c r="E255" s="621"/>
      <c r="F255" s="621"/>
      <c r="G255" s="621"/>
      <c r="H255" s="621"/>
      <c r="I255" s="621" t="s">
        <v>335</v>
      </c>
      <c r="J255" s="621"/>
      <c r="K255" s="621"/>
      <c r="L255" s="621"/>
      <c r="M255" s="621" t="s">
        <v>21</v>
      </c>
      <c r="N255" s="621"/>
      <c r="O255" s="621"/>
      <c r="P255" s="621"/>
      <c r="Q255" s="621"/>
      <c r="R255" s="621"/>
      <c r="S255" s="621" t="s">
        <v>38</v>
      </c>
      <c r="T255" s="621"/>
      <c r="U255" s="621"/>
      <c r="V255" s="621"/>
      <c r="W255" s="621"/>
      <c r="X255" s="621"/>
    </row>
    <row r="256" spans="1:24" ht="20.45" customHeight="1">
      <c r="A256" s="541" t="str">
        <f>IF(T71&gt;0,"〇","")</f>
        <v/>
      </c>
      <c r="B256" s="582"/>
      <c r="C256" s="622" t="s">
        <v>230</v>
      </c>
      <c r="D256" s="622"/>
      <c r="E256" s="622"/>
      <c r="F256" s="622"/>
      <c r="G256" s="622"/>
      <c r="H256" s="622"/>
      <c r="I256" s="715" t="s">
        <v>142</v>
      </c>
      <c r="J256" s="727"/>
      <c r="K256" s="747" t="s">
        <v>151</v>
      </c>
      <c r="L256" s="765"/>
      <c r="M256" s="783"/>
      <c r="N256" s="801"/>
      <c r="O256" s="801"/>
      <c r="P256" s="801"/>
      <c r="Q256" s="801"/>
      <c r="R256" s="837"/>
      <c r="S256" s="783" t="s">
        <v>237</v>
      </c>
      <c r="T256" s="801"/>
      <c r="U256" s="801"/>
      <c r="V256" s="801"/>
      <c r="W256" s="801"/>
      <c r="X256" s="837"/>
    </row>
    <row r="257" spans="1:24" s="1" customFormat="1" ht="16.149999999999999" customHeight="1">
      <c r="A257" s="542"/>
      <c r="B257" s="583"/>
      <c r="C257" s="623"/>
      <c r="D257" s="623"/>
      <c r="E257" s="623"/>
      <c r="F257" s="623"/>
      <c r="G257" s="623"/>
      <c r="H257" s="623"/>
      <c r="I257" s="716"/>
      <c r="J257" s="728" t="s">
        <v>374</v>
      </c>
      <c r="K257" s="748"/>
      <c r="L257" s="766"/>
      <c r="M257" s="784"/>
      <c r="N257" s="802"/>
      <c r="O257" s="802"/>
      <c r="P257" s="802"/>
      <c r="Q257" s="802"/>
      <c r="R257" s="838"/>
      <c r="S257" s="784"/>
      <c r="T257" s="802"/>
      <c r="U257" s="802"/>
      <c r="V257" s="802"/>
      <c r="W257" s="802"/>
      <c r="X257" s="838"/>
    </row>
    <row r="258" spans="1:24" s="1" customFormat="1" ht="22.9" customHeight="1">
      <c r="A258" s="542"/>
      <c r="B258" s="583"/>
      <c r="C258" s="623"/>
      <c r="D258" s="623"/>
      <c r="E258" s="623"/>
      <c r="F258" s="623"/>
      <c r="G258" s="623"/>
      <c r="H258" s="623"/>
      <c r="I258" s="717" t="s">
        <v>142</v>
      </c>
      <c r="J258" s="729"/>
      <c r="K258" s="749" t="s">
        <v>151</v>
      </c>
      <c r="L258" s="766"/>
      <c r="M258" s="784"/>
      <c r="N258" s="802"/>
      <c r="O258" s="802"/>
      <c r="P258" s="802"/>
      <c r="Q258" s="802"/>
      <c r="R258" s="838"/>
      <c r="S258" s="784"/>
      <c r="T258" s="802"/>
      <c r="U258" s="802"/>
      <c r="V258" s="802"/>
      <c r="W258" s="802"/>
      <c r="X258" s="838"/>
    </row>
    <row r="259" spans="1:24" s="1" customFormat="1" ht="46.15" customHeight="1">
      <c r="A259" s="542" t="str">
        <f>IF(S70&gt;0,"〇","")</f>
        <v/>
      </c>
      <c r="B259" s="583"/>
      <c r="C259" s="623"/>
      <c r="D259" s="623"/>
      <c r="E259" s="623"/>
      <c r="F259" s="623"/>
      <c r="G259" s="623"/>
      <c r="H259" s="623"/>
      <c r="I259" s="716"/>
      <c r="J259" s="730"/>
      <c r="K259" s="750"/>
      <c r="L259" s="766"/>
      <c r="M259" s="784"/>
      <c r="N259" s="803"/>
      <c r="O259" s="803"/>
      <c r="P259" s="803"/>
      <c r="Q259" s="803"/>
      <c r="R259" s="838"/>
      <c r="S259" s="785"/>
      <c r="T259" s="804"/>
      <c r="U259" s="804"/>
      <c r="V259" s="804"/>
      <c r="W259" s="804"/>
      <c r="X259" s="839"/>
    </row>
    <row r="260" spans="1:24" s="1" customFormat="1" ht="84.6" customHeight="1">
      <c r="A260" s="542"/>
      <c r="B260" s="583"/>
      <c r="C260" s="623"/>
      <c r="D260" s="623"/>
      <c r="E260" s="623"/>
      <c r="F260" s="623"/>
      <c r="G260" s="623"/>
      <c r="H260" s="623"/>
      <c r="I260" s="716"/>
      <c r="J260" s="730"/>
      <c r="K260" s="750"/>
      <c r="L260" s="766"/>
      <c r="M260" s="784"/>
      <c r="N260" s="802"/>
      <c r="O260" s="802"/>
      <c r="P260" s="802"/>
      <c r="Q260" s="802"/>
      <c r="R260" s="838"/>
      <c r="S260" s="857" t="s">
        <v>843</v>
      </c>
      <c r="T260" s="870"/>
      <c r="U260" s="870"/>
      <c r="V260" s="870"/>
      <c r="W260" s="870"/>
      <c r="X260" s="909"/>
    </row>
    <row r="261" spans="1:24" s="1" customFormat="1" ht="120" customHeight="1">
      <c r="A261" s="543"/>
      <c r="B261" s="584"/>
      <c r="C261" s="624"/>
      <c r="D261" s="624"/>
      <c r="E261" s="624"/>
      <c r="F261" s="624"/>
      <c r="G261" s="624"/>
      <c r="H261" s="624"/>
      <c r="I261" s="718"/>
      <c r="J261" s="731"/>
      <c r="K261" s="751"/>
      <c r="L261" s="767"/>
      <c r="M261" s="785"/>
      <c r="N261" s="804"/>
      <c r="O261" s="804"/>
      <c r="P261" s="804"/>
      <c r="Q261" s="804"/>
      <c r="R261" s="839"/>
      <c r="S261" s="857" t="s">
        <v>566</v>
      </c>
      <c r="T261" s="870"/>
      <c r="U261" s="870"/>
      <c r="V261" s="870"/>
      <c r="W261" s="870"/>
      <c r="X261" s="909"/>
    </row>
    <row r="262" spans="1:24" ht="21.6" customHeight="1">
      <c r="A262" s="541" t="str">
        <f>IF(S80&gt;0,"〇","")</f>
        <v/>
      </c>
      <c r="B262" s="582"/>
      <c r="C262" s="622" t="s">
        <v>285</v>
      </c>
      <c r="D262" s="622"/>
      <c r="E262" s="622"/>
      <c r="F262" s="622"/>
      <c r="G262" s="622"/>
      <c r="H262" s="622"/>
      <c r="I262" s="715" t="s">
        <v>142</v>
      </c>
      <c r="J262" s="732">
        <v>7</v>
      </c>
      <c r="K262" s="747" t="s">
        <v>151</v>
      </c>
      <c r="L262" s="768"/>
      <c r="M262" s="786" t="s">
        <v>337</v>
      </c>
      <c r="N262" s="805"/>
      <c r="O262" s="805"/>
      <c r="P262" s="805"/>
      <c r="Q262" s="805"/>
      <c r="R262" s="840"/>
      <c r="S262" s="786" t="s">
        <v>515</v>
      </c>
      <c r="T262" s="805"/>
      <c r="U262" s="805"/>
      <c r="V262" s="805"/>
      <c r="W262" s="805"/>
      <c r="X262" s="840"/>
    </row>
    <row r="263" spans="1:24" s="1" customFormat="1" ht="21.6" customHeight="1">
      <c r="A263" s="542"/>
      <c r="B263" s="583"/>
      <c r="C263" s="623"/>
      <c r="D263" s="623"/>
      <c r="E263" s="623"/>
      <c r="F263" s="623"/>
      <c r="G263" s="623"/>
      <c r="H263" s="623"/>
      <c r="I263" s="716"/>
      <c r="J263" s="728" t="s">
        <v>374</v>
      </c>
      <c r="K263" s="748"/>
      <c r="L263" s="768"/>
      <c r="M263" s="787"/>
      <c r="N263" s="807"/>
      <c r="O263" s="807"/>
      <c r="P263" s="807"/>
      <c r="Q263" s="807"/>
      <c r="R263" s="841"/>
      <c r="S263" s="787"/>
      <c r="T263" s="807"/>
      <c r="U263" s="807"/>
      <c r="V263" s="807"/>
      <c r="W263" s="807"/>
      <c r="X263" s="841"/>
    </row>
    <row r="264" spans="1:24" s="1" customFormat="1" ht="21.6" customHeight="1">
      <c r="A264" s="542"/>
      <c r="B264" s="583"/>
      <c r="C264" s="623"/>
      <c r="D264" s="623"/>
      <c r="E264" s="623"/>
      <c r="F264" s="623"/>
      <c r="G264" s="623"/>
      <c r="H264" s="623"/>
      <c r="I264" s="717" t="s">
        <v>142</v>
      </c>
      <c r="J264" s="733">
        <v>11</v>
      </c>
      <c r="K264" s="749" t="s">
        <v>151</v>
      </c>
      <c r="L264" s="768"/>
      <c r="M264" s="787"/>
      <c r="N264" s="807"/>
      <c r="O264" s="807"/>
      <c r="P264" s="807"/>
      <c r="Q264" s="807"/>
      <c r="R264" s="841"/>
      <c r="S264" s="787"/>
      <c r="T264" s="807"/>
      <c r="U264" s="807"/>
      <c r="V264" s="807"/>
      <c r="W264" s="807"/>
      <c r="X264" s="841"/>
    </row>
    <row r="265" spans="1:24" s="1" customFormat="1" ht="162" customHeight="1">
      <c r="A265" s="543" t="str">
        <f>IF(S75&gt;0,"〇","")</f>
        <v/>
      </c>
      <c r="B265" s="584"/>
      <c r="C265" s="624"/>
      <c r="D265" s="624"/>
      <c r="E265" s="624"/>
      <c r="F265" s="624"/>
      <c r="G265" s="624"/>
      <c r="H265" s="624"/>
      <c r="I265" s="718"/>
      <c r="J265" s="734"/>
      <c r="K265" s="752"/>
      <c r="L265" s="768"/>
      <c r="M265" s="788"/>
      <c r="N265" s="806"/>
      <c r="O265" s="806"/>
      <c r="P265" s="806"/>
      <c r="Q265" s="806"/>
      <c r="R265" s="842"/>
      <c r="S265" s="788"/>
      <c r="T265" s="806"/>
      <c r="U265" s="806"/>
      <c r="V265" s="806"/>
      <c r="W265" s="806"/>
      <c r="X265" s="842"/>
    </row>
    <row r="266" spans="1:24" ht="24" customHeight="1">
      <c r="A266" s="541" t="str">
        <f>IF(S88&gt;0,"〇","")</f>
        <v/>
      </c>
      <c r="B266" s="582"/>
      <c r="C266" s="622" t="s">
        <v>584</v>
      </c>
      <c r="D266" s="622"/>
      <c r="E266" s="622"/>
      <c r="F266" s="622"/>
      <c r="G266" s="622"/>
      <c r="H266" s="622"/>
      <c r="I266" s="715" t="s">
        <v>142</v>
      </c>
      <c r="J266" s="732">
        <v>7</v>
      </c>
      <c r="K266" s="747" t="s">
        <v>151</v>
      </c>
      <c r="L266" s="768"/>
      <c r="M266" s="786" t="s">
        <v>649</v>
      </c>
      <c r="N266" s="805"/>
      <c r="O266" s="805"/>
      <c r="P266" s="805"/>
      <c r="Q266" s="805"/>
      <c r="R266" s="840"/>
      <c r="S266" s="786" t="s">
        <v>202</v>
      </c>
      <c r="T266" s="805"/>
      <c r="U266" s="805"/>
      <c r="V266" s="805"/>
      <c r="W266" s="805"/>
      <c r="X266" s="840"/>
    </row>
    <row r="267" spans="1:24" s="1" customFormat="1" ht="24" customHeight="1">
      <c r="A267" s="542"/>
      <c r="B267" s="583"/>
      <c r="C267" s="623"/>
      <c r="D267" s="623"/>
      <c r="E267" s="623"/>
      <c r="F267" s="623"/>
      <c r="G267" s="623"/>
      <c r="H267" s="623"/>
      <c r="I267" s="716"/>
      <c r="J267" s="728" t="s">
        <v>374</v>
      </c>
      <c r="K267" s="748"/>
      <c r="L267" s="768"/>
      <c r="M267" s="787"/>
      <c r="N267" s="807"/>
      <c r="O267" s="807"/>
      <c r="P267" s="807"/>
      <c r="Q267" s="807"/>
      <c r="R267" s="841"/>
      <c r="S267" s="787"/>
      <c r="T267" s="807"/>
      <c r="U267" s="807"/>
      <c r="V267" s="807"/>
      <c r="W267" s="807"/>
      <c r="X267" s="841"/>
    </row>
    <row r="268" spans="1:24" s="1" customFormat="1" ht="24" customHeight="1">
      <c r="A268" s="542"/>
      <c r="B268" s="583"/>
      <c r="C268" s="623"/>
      <c r="D268" s="623"/>
      <c r="E268" s="623"/>
      <c r="F268" s="623"/>
      <c r="G268" s="623"/>
      <c r="H268" s="623"/>
      <c r="I268" s="717" t="s">
        <v>142</v>
      </c>
      <c r="J268" s="733">
        <v>11</v>
      </c>
      <c r="K268" s="749" t="s">
        <v>151</v>
      </c>
      <c r="L268" s="768"/>
      <c r="M268" s="787"/>
      <c r="N268" s="807"/>
      <c r="O268" s="807"/>
      <c r="P268" s="807"/>
      <c r="Q268" s="807"/>
      <c r="R268" s="841"/>
      <c r="S268" s="787"/>
      <c r="T268" s="807"/>
      <c r="U268" s="807"/>
      <c r="V268" s="807"/>
      <c r="W268" s="807"/>
      <c r="X268" s="841"/>
    </row>
    <row r="269" spans="1:24" s="1" customFormat="1" ht="138" customHeight="1">
      <c r="A269" s="543"/>
      <c r="B269" s="584"/>
      <c r="C269" s="624"/>
      <c r="D269" s="624"/>
      <c r="E269" s="624"/>
      <c r="F269" s="624"/>
      <c r="G269" s="624"/>
      <c r="H269" s="624"/>
      <c r="I269" s="718"/>
      <c r="J269" s="734"/>
      <c r="K269" s="752"/>
      <c r="L269" s="768"/>
      <c r="M269" s="788"/>
      <c r="N269" s="806"/>
      <c r="O269" s="806"/>
      <c r="P269" s="806"/>
      <c r="Q269" s="806"/>
      <c r="R269" s="842"/>
      <c r="S269" s="788"/>
      <c r="T269" s="806"/>
      <c r="U269" s="806"/>
      <c r="V269" s="806"/>
      <c r="W269" s="806"/>
      <c r="X269" s="842"/>
    </row>
    <row r="270" spans="1:24" ht="24" customHeight="1">
      <c r="A270" s="544" t="str">
        <f>IF(P110&gt;0,"〇","")</f>
        <v/>
      </c>
      <c r="B270" s="585"/>
      <c r="C270" s="622" t="s">
        <v>541</v>
      </c>
      <c r="D270" s="622"/>
      <c r="E270" s="622"/>
      <c r="F270" s="622"/>
      <c r="G270" s="622"/>
      <c r="H270" s="622"/>
      <c r="I270" s="715" t="s">
        <v>142</v>
      </c>
      <c r="J270" s="732">
        <v>7</v>
      </c>
      <c r="K270" s="747" t="s">
        <v>151</v>
      </c>
      <c r="L270" s="768"/>
      <c r="M270" s="786" t="s">
        <v>648</v>
      </c>
      <c r="N270" s="805"/>
      <c r="O270" s="805"/>
      <c r="P270" s="805"/>
      <c r="Q270" s="805"/>
      <c r="R270" s="840"/>
      <c r="S270" s="786" t="s">
        <v>129</v>
      </c>
      <c r="T270" s="805"/>
      <c r="U270" s="805"/>
      <c r="V270" s="805"/>
      <c r="W270" s="805"/>
      <c r="X270" s="840"/>
    </row>
    <row r="271" spans="1:24" s="1" customFormat="1" ht="24" customHeight="1">
      <c r="A271" s="542"/>
      <c r="B271" s="583"/>
      <c r="C271" s="623"/>
      <c r="D271" s="623"/>
      <c r="E271" s="623"/>
      <c r="F271" s="623"/>
      <c r="G271" s="623"/>
      <c r="H271" s="623"/>
      <c r="I271" s="716"/>
      <c r="J271" s="728" t="s">
        <v>374</v>
      </c>
      <c r="K271" s="748"/>
      <c r="L271" s="768"/>
      <c r="M271" s="787"/>
      <c r="N271" s="807"/>
      <c r="O271" s="807"/>
      <c r="P271" s="807"/>
      <c r="Q271" s="807"/>
      <c r="R271" s="841"/>
      <c r="S271" s="787"/>
      <c r="T271" s="807"/>
      <c r="U271" s="807"/>
      <c r="V271" s="807"/>
      <c r="W271" s="807"/>
      <c r="X271" s="841"/>
    </row>
    <row r="272" spans="1:24" s="1" customFormat="1" ht="24" customHeight="1">
      <c r="A272" s="542"/>
      <c r="B272" s="583"/>
      <c r="C272" s="623"/>
      <c r="D272" s="623"/>
      <c r="E272" s="623"/>
      <c r="F272" s="623"/>
      <c r="G272" s="623"/>
      <c r="H272" s="623"/>
      <c r="I272" s="717" t="s">
        <v>142</v>
      </c>
      <c r="J272" s="733">
        <v>11</v>
      </c>
      <c r="K272" s="749" t="s">
        <v>151</v>
      </c>
      <c r="L272" s="768"/>
      <c r="M272" s="787"/>
      <c r="N272" s="807"/>
      <c r="O272" s="807"/>
      <c r="P272" s="807"/>
      <c r="Q272" s="807"/>
      <c r="R272" s="841"/>
      <c r="S272" s="787"/>
      <c r="T272" s="807"/>
      <c r="U272" s="807"/>
      <c r="V272" s="807"/>
      <c r="W272" s="807"/>
      <c r="X272" s="841"/>
    </row>
    <row r="273" spans="1:25" s="1" customFormat="1" ht="119.45" customHeight="1">
      <c r="A273" s="543"/>
      <c r="B273" s="584"/>
      <c r="C273" s="624"/>
      <c r="D273" s="624"/>
      <c r="E273" s="624"/>
      <c r="F273" s="624"/>
      <c r="G273" s="624"/>
      <c r="H273" s="624"/>
      <c r="I273" s="718"/>
      <c r="J273" s="735"/>
      <c r="K273" s="753"/>
      <c r="L273" s="768"/>
      <c r="M273" s="788"/>
      <c r="N273" s="806"/>
      <c r="O273" s="806"/>
      <c r="P273" s="806"/>
      <c r="Q273" s="806"/>
      <c r="R273" s="842"/>
      <c r="S273" s="788"/>
      <c r="T273" s="806"/>
      <c r="U273" s="806"/>
      <c r="V273" s="806"/>
      <c r="W273" s="806"/>
      <c r="X273" s="842"/>
    </row>
    <row r="274" spans="1:25" ht="24" customHeight="1">
      <c r="A274" s="545" t="str">
        <f>IF(P119&gt;0,"〇","")</f>
        <v/>
      </c>
      <c r="B274" s="586"/>
      <c r="C274" s="625" t="s">
        <v>589</v>
      </c>
      <c r="D274" s="622"/>
      <c r="E274" s="622"/>
      <c r="F274" s="622"/>
      <c r="G274" s="622"/>
      <c r="H274" s="622"/>
      <c r="I274" s="715" t="s">
        <v>142</v>
      </c>
      <c r="J274" s="732">
        <v>7</v>
      </c>
      <c r="K274" s="747" t="s">
        <v>151</v>
      </c>
      <c r="L274" s="769"/>
      <c r="M274" s="786" t="s">
        <v>233</v>
      </c>
      <c r="N274" s="805"/>
      <c r="O274" s="805"/>
      <c r="P274" s="805"/>
      <c r="Q274" s="805"/>
      <c r="R274" s="840"/>
      <c r="S274" s="786" t="s">
        <v>370</v>
      </c>
      <c r="T274" s="805"/>
      <c r="U274" s="805"/>
      <c r="V274" s="805"/>
      <c r="W274" s="805"/>
      <c r="X274" s="840"/>
      <c r="Y274" s="912"/>
    </row>
    <row r="275" spans="1:25" s="1" customFormat="1" ht="24" customHeight="1">
      <c r="A275" s="542"/>
      <c r="B275" s="583"/>
      <c r="C275" s="623"/>
      <c r="D275" s="623"/>
      <c r="E275" s="623"/>
      <c r="F275" s="623"/>
      <c r="G275" s="623"/>
      <c r="H275" s="623"/>
      <c r="I275" s="716"/>
      <c r="J275" s="728" t="s">
        <v>374</v>
      </c>
      <c r="K275" s="748"/>
      <c r="L275" s="769"/>
      <c r="M275" s="787"/>
      <c r="N275" s="807"/>
      <c r="O275" s="807"/>
      <c r="P275" s="807"/>
      <c r="Q275" s="807"/>
      <c r="R275" s="841"/>
      <c r="S275" s="787"/>
      <c r="T275" s="807"/>
      <c r="U275" s="807"/>
      <c r="V275" s="807"/>
      <c r="W275" s="807"/>
      <c r="X275" s="841"/>
    </row>
    <row r="276" spans="1:25" s="1" customFormat="1" ht="24" customHeight="1">
      <c r="A276" s="542"/>
      <c r="B276" s="583"/>
      <c r="C276" s="623"/>
      <c r="D276" s="623"/>
      <c r="E276" s="623"/>
      <c r="F276" s="623"/>
      <c r="G276" s="623"/>
      <c r="H276" s="623"/>
      <c r="I276" s="717" t="s">
        <v>142</v>
      </c>
      <c r="J276" s="733">
        <v>11</v>
      </c>
      <c r="K276" s="749" t="s">
        <v>151</v>
      </c>
      <c r="L276" s="769"/>
      <c r="M276" s="787"/>
      <c r="N276" s="807"/>
      <c r="O276" s="807"/>
      <c r="P276" s="807"/>
      <c r="Q276" s="807"/>
      <c r="R276" s="841"/>
      <c r="S276" s="787"/>
      <c r="T276" s="807"/>
      <c r="U276" s="807"/>
      <c r="V276" s="807"/>
      <c r="W276" s="807"/>
      <c r="X276" s="841"/>
    </row>
    <row r="277" spans="1:25" s="1" customFormat="1" ht="119.45" customHeight="1">
      <c r="A277" s="543" t="str">
        <f>IF(S84&gt;0,"〇","")</f>
        <v/>
      </c>
      <c r="B277" s="584"/>
      <c r="C277" s="624"/>
      <c r="D277" s="624"/>
      <c r="E277" s="624"/>
      <c r="F277" s="624"/>
      <c r="G277" s="624"/>
      <c r="H277" s="624"/>
      <c r="I277" s="718"/>
      <c r="J277" s="735"/>
      <c r="K277" s="753"/>
      <c r="L277" s="769"/>
      <c r="M277" s="788"/>
      <c r="N277" s="806"/>
      <c r="O277" s="806"/>
      <c r="P277" s="806"/>
      <c r="Q277" s="806"/>
      <c r="R277" s="842"/>
      <c r="S277" s="788"/>
      <c r="T277" s="806"/>
      <c r="U277" s="806"/>
      <c r="V277" s="806"/>
      <c r="W277" s="806"/>
      <c r="X277" s="842"/>
    </row>
    <row r="278" spans="1:25" ht="7.15" customHeight="1">
      <c r="A278" s="505"/>
      <c r="B278" s="505"/>
      <c r="C278" s="506"/>
      <c r="D278" s="506"/>
      <c r="E278" s="506"/>
      <c r="F278" s="506"/>
      <c r="G278" s="506"/>
      <c r="H278" s="506"/>
      <c r="I278" s="506"/>
      <c r="J278" s="506"/>
      <c r="K278" s="506"/>
      <c r="L278" s="506"/>
      <c r="M278" s="506"/>
      <c r="N278" s="506"/>
      <c r="O278" s="506"/>
      <c r="P278" s="506"/>
      <c r="Q278" s="506"/>
      <c r="R278" s="506"/>
      <c r="S278" s="506"/>
      <c r="T278" s="506"/>
      <c r="U278" s="506"/>
      <c r="V278" s="506"/>
      <c r="W278" s="506"/>
      <c r="X278" s="506"/>
    </row>
    <row r="279" spans="1:25" ht="18" customHeight="1">
      <c r="A279" s="534"/>
      <c r="B279" s="574" t="s">
        <v>338</v>
      </c>
      <c r="C279" s="567" t="s">
        <v>532</v>
      </c>
      <c r="D279" s="567"/>
      <c r="E279" s="567"/>
      <c r="F279" s="567"/>
      <c r="G279" s="567"/>
      <c r="H279" s="567"/>
      <c r="I279" s="567"/>
      <c r="J279" s="567"/>
      <c r="K279" s="567"/>
      <c r="L279" s="567"/>
      <c r="M279" s="567"/>
      <c r="N279" s="567"/>
      <c r="O279" s="567"/>
      <c r="P279" s="567"/>
      <c r="Q279" s="567"/>
      <c r="R279" s="567"/>
      <c r="S279" s="567"/>
      <c r="T279" s="567"/>
      <c r="U279" s="567"/>
      <c r="V279" s="567"/>
      <c r="W279" s="567"/>
      <c r="X279" s="567"/>
    </row>
    <row r="280" spans="1:25" ht="45.75" customHeight="1">
      <c r="A280" s="534"/>
      <c r="B280" s="587" t="s">
        <v>339</v>
      </c>
      <c r="C280" s="613" t="s">
        <v>341</v>
      </c>
      <c r="D280" s="613"/>
      <c r="E280" s="613"/>
      <c r="F280" s="613"/>
      <c r="G280" s="613"/>
      <c r="H280" s="613"/>
      <c r="I280" s="613"/>
      <c r="J280" s="613"/>
      <c r="K280" s="613"/>
      <c r="L280" s="613"/>
      <c r="M280" s="613"/>
      <c r="N280" s="613"/>
      <c r="O280" s="613"/>
      <c r="P280" s="613"/>
      <c r="Q280" s="613"/>
      <c r="R280" s="613"/>
      <c r="S280" s="613"/>
      <c r="T280" s="613"/>
      <c r="U280" s="613"/>
      <c r="V280" s="613"/>
      <c r="W280" s="613"/>
      <c r="X280" s="613"/>
    </row>
  </sheetData>
  <sheetProtection password="CC5D" sheet="1" objects="1" scenarios="1" selectLockedCells="1"/>
  <mergeCells count="465">
    <mergeCell ref="A1:C1"/>
    <mergeCell ref="A3:X3"/>
    <mergeCell ref="A4:X4"/>
    <mergeCell ref="A10:J10"/>
    <mergeCell ref="K10:T10"/>
    <mergeCell ref="A11:J11"/>
    <mergeCell ref="K11:T11"/>
    <mergeCell ref="A12:J12"/>
    <mergeCell ref="K12:T12"/>
    <mergeCell ref="A13:J13"/>
    <mergeCell ref="K13:T13"/>
    <mergeCell ref="A14:J14"/>
    <mergeCell ref="K14:T14"/>
    <mergeCell ref="A15:J15"/>
    <mergeCell ref="K15:T15"/>
    <mergeCell ref="A16:J16"/>
    <mergeCell ref="K16:T16"/>
    <mergeCell ref="A17:T17"/>
    <mergeCell ref="A19:X19"/>
    <mergeCell ref="A21:E21"/>
    <mergeCell ref="F21:J21"/>
    <mergeCell ref="K21:N21"/>
    <mergeCell ref="O21:X21"/>
    <mergeCell ref="A22:E22"/>
    <mergeCell ref="F22:J22"/>
    <mergeCell ref="K22:N22"/>
    <mergeCell ref="O22:X22"/>
    <mergeCell ref="A23:E23"/>
    <mergeCell ref="F23:J23"/>
    <mergeCell ref="K23:N23"/>
    <mergeCell ref="O23:X23"/>
    <mergeCell ref="A24:E24"/>
    <mergeCell ref="F24:J24"/>
    <mergeCell ref="K24:N24"/>
    <mergeCell ref="O24:X24"/>
    <mergeCell ref="A25:E25"/>
    <mergeCell ref="F25:J25"/>
    <mergeCell ref="K25:N25"/>
    <mergeCell ref="O25:X25"/>
    <mergeCell ref="A26:E26"/>
    <mergeCell ref="F26:J26"/>
    <mergeCell ref="K26:N26"/>
    <mergeCell ref="O26:X26"/>
    <mergeCell ref="A27:E27"/>
    <mergeCell ref="F27:X27"/>
    <mergeCell ref="A32:F32"/>
    <mergeCell ref="H32:M32"/>
    <mergeCell ref="N32:T32"/>
    <mergeCell ref="A33:F33"/>
    <mergeCell ref="H33:M33"/>
    <mergeCell ref="N33:T33"/>
    <mergeCell ref="A34:X34"/>
    <mergeCell ref="A39:B39"/>
    <mergeCell ref="C39:T39"/>
    <mergeCell ref="A40:T40"/>
    <mergeCell ref="A41:B41"/>
    <mergeCell ref="C41:T41"/>
    <mergeCell ref="A42:B42"/>
    <mergeCell ref="C42:T42"/>
    <mergeCell ref="A43:B43"/>
    <mergeCell ref="C43:T43"/>
    <mergeCell ref="A44:B44"/>
    <mergeCell ref="C44:T44"/>
    <mergeCell ref="A46:B46"/>
    <mergeCell ref="C46:T46"/>
    <mergeCell ref="A47:T47"/>
    <mergeCell ref="A48:B48"/>
    <mergeCell ref="C48:T48"/>
    <mergeCell ref="A49:B49"/>
    <mergeCell ref="C49:T49"/>
    <mergeCell ref="A50:B50"/>
    <mergeCell ref="C50:T50"/>
    <mergeCell ref="A63:B63"/>
    <mergeCell ref="C63:D63"/>
    <mergeCell ref="B68:W68"/>
    <mergeCell ref="B69:K69"/>
    <mergeCell ref="B70:D70"/>
    <mergeCell ref="E70:F70"/>
    <mergeCell ref="H70:I70"/>
    <mergeCell ref="J70:K70"/>
    <mergeCell ref="B71:D71"/>
    <mergeCell ref="E71:F71"/>
    <mergeCell ref="H71:I71"/>
    <mergeCell ref="J71:K71"/>
    <mergeCell ref="M71:O71"/>
    <mergeCell ref="P71:S71"/>
    <mergeCell ref="B72:D72"/>
    <mergeCell ref="E72:F72"/>
    <mergeCell ref="H72:I72"/>
    <mergeCell ref="J72:K72"/>
    <mergeCell ref="M72:O72"/>
    <mergeCell ref="P72:S72"/>
    <mergeCell ref="B73:X73"/>
    <mergeCell ref="B74:X74"/>
    <mergeCell ref="B77:W77"/>
    <mergeCell ref="B78:H78"/>
    <mergeCell ref="B79:D79"/>
    <mergeCell ref="E79:H79"/>
    <mergeCell ref="B80:D80"/>
    <mergeCell ref="E80:H80"/>
    <mergeCell ref="I80:M80"/>
    <mergeCell ref="N80:R80"/>
    <mergeCell ref="S80:W80"/>
    <mergeCell ref="B81:X81"/>
    <mergeCell ref="B82:X82"/>
    <mergeCell ref="B85:T85"/>
    <mergeCell ref="B86:J86"/>
    <mergeCell ref="B87:C87"/>
    <mergeCell ref="D87:E87"/>
    <mergeCell ref="F87:H87"/>
    <mergeCell ref="I87:J87"/>
    <mergeCell ref="B88:C88"/>
    <mergeCell ref="D88:E88"/>
    <mergeCell ref="F88:H88"/>
    <mergeCell ref="I88:J88"/>
    <mergeCell ref="K88:M88"/>
    <mergeCell ref="N88:O88"/>
    <mergeCell ref="B89:C89"/>
    <mergeCell ref="D89:E89"/>
    <mergeCell ref="F89:H89"/>
    <mergeCell ref="I89:J89"/>
    <mergeCell ref="K89:M89"/>
    <mergeCell ref="N89:O89"/>
    <mergeCell ref="B90:C90"/>
    <mergeCell ref="D90:E90"/>
    <mergeCell ref="F90:H90"/>
    <mergeCell ref="I90:J90"/>
    <mergeCell ref="K90:M90"/>
    <mergeCell ref="N90:O90"/>
    <mergeCell ref="B91:X91"/>
    <mergeCell ref="B92:X92"/>
    <mergeCell ref="B93:X93"/>
    <mergeCell ref="B96:F96"/>
    <mergeCell ref="H96:J96"/>
    <mergeCell ref="K96:R96"/>
    <mergeCell ref="B97:F97"/>
    <mergeCell ref="H97:J97"/>
    <mergeCell ref="K97:R97"/>
    <mergeCell ref="B98:F98"/>
    <mergeCell ref="H98:J98"/>
    <mergeCell ref="K98:R98"/>
    <mergeCell ref="B99:F99"/>
    <mergeCell ref="H99:J99"/>
    <mergeCell ref="K99:R99"/>
    <mergeCell ref="B100:F100"/>
    <mergeCell ref="H100:J100"/>
    <mergeCell ref="K100:R100"/>
    <mergeCell ref="B101:F101"/>
    <mergeCell ref="H101:J101"/>
    <mergeCell ref="K101:R101"/>
    <mergeCell ref="B102:R102"/>
    <mergeCell ref="B103:J103"/>
    <mergeCell ref="K103:R103"/>
    <mergeCell ref="B107:R107"/>
    <mergeCell ref="B108:J108"/>
    <mergeCell ref="B109:C109"/>
    <mergeCell ref="D109:E109"/>
    <mergeCell ref="F109:H109"/>
    <mergeCell ref="I109:J109"/>
    <mergeCell ref="B110:C110"/>
    <mergeCell ref="D110:E110"/>
    <mergeCell ref="F110:H110"/>
    <mergeCell ref="I110:J110"/>
    <mergeCell ref="K110:M110"/>
    <mergeCell ref="N110:O110"/>
    <mergeCell ref="P110:R110"/>
    <mergeCell ref="B111:X111"/>
    <mergeCell ref="B112:X112"/>
    <mergeCell ref="B116:R116"/>
    <mergeCell ref="B117:J117"/>
    <mergeCell ref="B118:C118"/>
    <mergeCell ref="D118:E118"/>
    <mergeCell ref="F118:H118"/>
    <mergeCell ref="I118:J118"/>
    <mergeCell ref="B119:C119"/>
    <mergeCell ref="D119:E119"/>
    <mergeCell ref="F119:H119"/>
    <mergeCell ref="I119:J119"/>
    <mergeCell ref="K119:M119"/>
    <mergeCell ref="N119:O119"/>
    <mergeCell ref="P119:R119"/>
    <mergeCell ref="B120:X120"/>
    <mergeCell ref="B121:X121"/>
    <mergeCell ref="B122:X122"/>
    <mergeCell ref="B129:C129"/>
    <mergeCell ref="D129:X129"/>
    <mergeCell ref="B130:C130"/>
    <mergeCell ref="D130:X130"/>
    <mergeCell ref="B131:C131"/>
    <mergeCell ref="D131:X131"/>
    <mergeCell ref="B132:C132"/>
    <mergeCell ref="D132:X132"/>
    <mergeCell ref="D133:X133"/>
    <mergeCell ref="D134:X134"/>
    <mergeCell ref="B137:X137"/>
    <mergeCell ref="B138:M138"/>
    <mergeCell ref="N138:W138"/>
    <mergeCell ref="B139:C139"/>
    <mergeCell ref="D139:M139"/>
    <mergeCell ref="N139:W139"/>
    <mergeCell ref="B140:C140"/>
    <mergeCell ref="D140:M140"/>
    <mergeCell ref="N140:W140"/>
    <mergeCell ref="B141:C141"/>
    <mergeCell ref="D141:M141"/>
    <mergeCell ref="N141:W141"/>
    <mergeCell ref="B142:C142"/>
    <mergeCell ref="D142:M142"/>
    <mergeCell ref="N142:W142"/>
    <mergeCell ref="B143:C143"/>
    <mergeCell ref="D143:M143"/>
    <mergeCell ref="N143:W143"/>
    <mergeCell ref="B144:C144"/>
    <mergeCell ref="D144:M144"/>
    <mergeCell ref="N144:W144"/>
    <mergeCell ref="B145:C145"/>
    <mergeCell ref="D145:M145"/>
    <mergeCell ref="N145:W145"/>
    <mergeCell ref="B146:C146"/>
    <mergeCell ref="D146:M146"/>
    <mergeCell ref="N146:W146"/>
    <mergeCell ref="B147:C147"/>
    <mergeCell ref="D147:M147"/>
    <mergeCell ref="N147:W147"/>
    <mergeCell ref="D148:M148"/>
    <mergeCell ref="N148:W148"/>
    <mergeCell ref="D149:M149"/>
    <mergeCell ref="N149:W149"/>
    <mergeCell ref="B154:X154"/>
    <mergeCell ref="A155:B155"/>
    <mergeCell ref="C155:X155"/>
    <mergeCell ref="A156:B156"/>
    <mergeCell ref="C156:X156"/>
    <mergeCell ref="A157:B157"/>
    <mergeCell ref="C157:X157"/>
    <mergeCell ref="A158:B158"/>
    <mergeCell ref="C158:X158"/>
    <mergeCell ref="A159:B159"/>
    <mergeCell ref="C159:X159"/>
    <mergeCell ref="A160:B160"/>
    <mergeCell ref="C160:X160"/>
    <mergeCell ref="A161:B161"/>
    <mergeCell ref="C161:X161"/>
    <mergeCell ref="A162:B162"/>
    <mergeCell ref="C162:X162"/>
    <mergeCell ref="A163:B163"/>
    <mergeCell ref="C163:X163"/>
    <mergeCell ref="A164:B164"/>
    <mergeCell ref="C164:X164"/>
    <mergeCell ref="A165:B165"/>
    <mergeCell ref="C165:X165"/>
    <mergeCell ref="A168:X168"/>
    <mergeCell ref="A169:C169"/>
    <mergeCell ref="D169:F169"/>
    <mergeCell ref="H169:I169"/>
    <mergeCell ref="J169:M169"/>
    <mergeCell ref="N169:O169"/>
    <mergeCell ref="P169:R169"/>
    <mergeCell ref="S169:W169"/>
    <mergeCell ref="A170:C170"/>
    <mergeCell ref="D170:F170"/>
    <mergeCell ref="H170:I170"/>
    <mergeCell ref="J170:M170"/>
    <mergeCell ref="N170:O170"/>
    <mergeCell ref="P170:R170"/>
    <mergeCell ref="S170:W170"/>
    <mergeCell ref="A171:C171"/>
    <mergeCell ref="D171:X171"/>
    <mergeCell ref="A176:B176"/>
    <mergeCell ref="C176:X176"/>
    <mergeCell ref="A177:B177"/>
    <mergeCell ref="C177:X177"/>
    <mergeCell ref="A178:B178"/>
    <mergeCell ref="C178:X178"/>
    <mergeCell ref="A179:B179"/>
    <mergeCell ref="C179:X179"/>
    <mergeCell ref="A180:B180"/>
    <mergeCell ref="C180:X180"/>
    <mergeCell ref="A181:B181"/>
    <mergeCell ref="C181:X181"/>
    <mergeCell ref="A182:B182"/>
    <mergeCell ref="C182:X182"/>
    <mergeCell ref="A183:B183"/>
    <mergeCell ref="C183:X183"/>
    <mergeCell ref="A184:B184"/>
    <mergeCell ref="C184:X184"/>
    <mergeCell ref="A185:B185"/>
    <mergeCell ref="C185:X185"/>
    <mergeCell ref="A186:B186"/>
    <mergeCell ref="C186:X186"/>
    <mergeCell ref="A187:X187"/>
    <mergeCell ref="A188:X188"/>
    <mergeCell ref="C190:X190"/>
    <mergeCell ref="A193:X193"/>
    <mergeCell ref="A200:F200"/>
    <mergeCell ref="H200:J200"/>
    <mergeCell ref="K200:O200"/>
    <mergeCell ref="A204:B204"/>
    <mergeCell ref="C204:I204"/>
    <mergeCell ref="J204:P204"/>
    <mergeCell ref="R204:X204"/>
    <mergeCell ref="J205:P205"/>
    <mergeCell ref="R205:X205"/>
    <mergeCell ref="J206:P206"/>
    <mergeCell ref="R206:X206"/>
    <mergeCell ref="J207:P207"/>
    <mergeCell ref="R207:X207"/>
    <mergeCell ref="J208:P208"/>
    <mergeCell ref="R208:X208"/>
    <mergeCell ref="J209:P209"/>
    <mergeCell ref="R209:X209"/>
    <mergeCell ref="J210:P210"/>
    <mergeCell ref="R210:X210"/>
    <mergeCell ref="J211:P211"/>
    <mergeCell ref="R211:X211"/>
    <mergeCell ref="J212:P212"/>
    <mergeCell ref="R212:X212"/>
    <mergeCell ref="J213:P213"/>
    <mergeCell ref="R213:X213"/>
    <mergeCell ref="J214:P214"/>
    <mergeCell ref="R214:X214"/>
    <mergeCell ref="J215:P215"/>
    <mergeCell ref="R215:X215"/>
    <mergeCell ref="J216:P216"/>
    <mergeCell ref="R216:X216"/>
    <mergeCell ref="J217:P217"/>
    <mergeCell ref="R217:X217"/>
    <mergeCell ref="J218:P218"/>
    <mergeCell ref="R218:X218"/>
    <mergeCell ref="C219:I219"/>
    <mergeCell ref="J219:P219"/>
    <mergeCell ref="R219:X219"/>
    <mergeCell ref="A220:X220"/>
    <mergeCell ref="B224:E224"/>
    <mergeCell ref="F224:I224"/>
    <mergeCell ref="J224:M224"/>
    <mergeCell ref="N224:P224"/>
    <mergeCell ref="R224:T224"/>
    <mergeCell ref="U224:X224"/>
    <mergeCell ref="B225:E225"/>
    <mergeCell ref="F225:I225"/>
    <mergeCell ref="J225:M225"/>
    <mergeCell ref="N225:P225"/>
    <mergeCell ref="R225:T225"/>
    <mergeCell ref="U225:X225"/>
    <mergeCell ref="B226:E226"/>
    <mergeCell ref="F226:I226"/>
    <mergeCell ref="J226:M226"/>
    <mergeCell ref="N226:P226"/>
    <mergeCell ref="R226:T226"/>
    <mergeCell ref="U226:X226"/>
    <mergeCell ref="F229:I229"/>
    <mergeCell ref="F231:X231"/>
    <mergeCell ref="F234:I234"/>
    <mergeCell ref="F236:X236"/>
    <mergeCell ref="M239:X239"/>
    <mergeCell ref="M240:T240"/>
    <mergeCell ref="U240:W240"/>
    <mergeCell ref="M241:X241"/>
    <mergeCell ref="A247:C247"/>
    <mergeCell ref="D247:T247"/>
    <mergeCell ref="A248:C248"/>
    <mergeCell ref="D248:T248"/>
    <mergeCell ref="B254:X254"/>
    <mergeCell ref="A255:B255"/>
    <mergeCell ref="C255:H255"/>
    <mergeCell ref="I255:K255"/>
    <mergeCell ref="M255:R255"/>
    <mergeCell ref="S255:X255"/>
    <mergeCell ref="A256:B256"/>
    <mergeCell ref="C256:H256"/>
    <mergeCell ref="A257:B257"/>
    <mergeCell ref="C257:H257"/>
    <mergeCell ref="A258:B258"/>
    <mergeCell ref="C258:H258"/>
    <mergeCell ref="A259:B259"/>
    <mergeCell ref="C259:H259"/>
    <mergeCell ref="I259:K259"/>
    <mergeCell ref="A260:B260"/>
    <mergeCell ref="C260:H260"/>
    <mergeCell ref="I260:K260"/>
    <mergeCell ref="M260:R260"/>
    <mergeCell ref="S260:X260"/>
    <mergeCell ref="A261:B261"/>
    <mergeCell ref="C261:H261"/>
    <mergeCell ref="I261:K261"/>
    <mergeCell ref="M261:R261"/>
    <mergeCell ref="S261:X261"/>
    <mergeCell ref="A262:B262"/>
    <mergeCell ref="C262:H262"/>
    <mergeCell ref="A263:B263"/>
    <mergeCell ref="C263:H263"/>
    <mergeCell ref="A264:B264"/>
    <mergeCell ref="C264:H264"/>
    <mergeCell ref="A265:B265"/>
    <mergeCell ref="C265:H265"/>
    <mergeCell ref="I265:K265"/>
    <mergeCell ref="A266:B266"/>
    <mergeCell ref="C266:H266"/>
    <mergeCell ref="A267:B267"/>
    <mergeCell ref="C267:H267"/>
    <mergeCell ref="A268:B268"/>
    <mergeCell ref="C268:H268"/>
    <mergeCell ref="A269:B269"/>
    <mergeCell ref="C269:H269"/>
    <mergeCell ref="I269:K269"/>
    <mergeCell ref="A270:B270"/>
    <mergeCell ref="C270:H270"/>
    <mergeCell ref="A271:B271"/>
    <mergeCell ref="C271:H271"/>
    <mergeCell ref="A272:B272"/>
    <mergeCell ref="C272:H272"/>
    <mergeCell ref="A273:B273"/>
    <mergeCell ref="C273:H273"/>
    <mergeCell ref="A274:B274"/>
    <mergeCell ref="C274:H274"/>
    <mergeCell ref="A275:B275"/>
    <mergeCell ref="C275:H275"/>
    <mergeCell ref="A276:B276"/>
    <mergeCell ref="C276:H276"/>
    <mergeCell ref="A277:B277"/>
    <mergeCell ref="C277:H277"/>
    <mergeCell ref="C280:X280"/>
    <mergeCell ref="A54:B55"/>
    <mergeCell ref="C54:D55"/>
    <mergeCell ref="M69:O70"/>
    <mergeCell ref="P69:S70"/>
    <mergeCell ref="T69:W70"/>
    <mergeCell ref="T71:W72"/>
    <mergeCell ref="I78:M79"/>
    <mergeCell ref="N78:R79"/>
    <mergeCell ref="S78:W79"/>
    <mergeCell ref="K86:M87"/>
    <mergeCell ref="N86:O87"/>
    <mergeCell ref="P86:R87"/>
    <mergeCell ref="S86:T87"/>
    <mergeCell ref="P88:R90"/>
    <mergeCell ref="S88:T90"/>
    <mergeCell ref="K108:M109"/>
    <mergeCell ref="N108:O109"/>
    <mergeCell ref="P108:R109"/>
    <mergeCell ref="K117:M118"/>
    <mergeCell ref="N117:O118"/>
    <mergeCell ref="P117:R118"/>
    <mergeCell ref="B133:C134"/>
    <mergeCell ref="B148:C149"/>
    <mergeCell ref="B194:W197"/>
    <mergeCell ref="C205:I206"/>
    <mergeCell ref="C207:I210"/>
    <mergeCell ref="C211:I214"/>
    <mergeCell ref="C215:I218"/>
    <mergeCell ref="A239:K241"/>
    <mergeCell ref="M256:R259"/>
    <mergeCell ref="S256:X259"/>
    <mergeCell ref="M262:R265"/>
    <mergeCell ref="S262:X265"/>
    <mergeCell ref="M266:R269"/>
    <mergeCell ref="S266:X269"/>
    <mergeCell ref="M270:R273"/>
    <mergeCell ref="S270:X273"/>
    <mergeCell ref="M274:R277"/>
    <mergeCell ref="S274:X277"/>
    <mergeCell ref="A56:B62"/>
    <mergeCell ref="C56:D62"/>
    <mergeCell ref="A205:B219"/>
  </mergeCells>
  <phoneticPr fontId="7"/>
  <dataValidations count="7">
    <dataValidation type="list" allowBlank="1" showDropDown="0" showInputMessage="1" showErrorMessage="1" sqref="F28:J28">
      <formula1>"ア,イ,ウ"</formula1>
    </dataValidation>
    <dataValidation type="list" allowBlank="1" showDropDown="0" showInputMessage="1" showErrorMessage="0" prompt="下記のア～ウから該当する役割を選択" sqref="F22:J26">
      <formula1>"ア,イ,ウ"</formula1>
    </dataValidation>
    <dataValidation type="list" allowBlank="1" showDropDown="0" showInputMessage="1" showErrorMessage="0" prompt="該当する項目に「〇」を記載" sqref="A41:B44 C130:C132 H169:I170 N169:O170 A157:B165 A177:B186 A48:B50 B130:B133 B139:B148 C139:C147">
      <formula1>"　,〇,"</formula1>
    </dataValidation>
    <dataValidation type="list" allowBlank="1" showDropDown="0" showInputMessage="1" showErrorMessage="1" prompt="該当する場合に「✓」を選択" sqref="A155:B155">
      <formula1>"　,✓,"</formula1>
    </dataValidation>
    <dataValidation type="list" allowBlank="1" showDropDown="0" showInputMessage="1" showErrorMessage="0" prompt="取組開始年度を入力" sqref="J256 J262 J266 J270 J274">
      <formula1>"7,8,9,10,11"</formula1>
    </dataValidation>
    <dataValidation type="list" allowBlank="1" showDropDown="0" showInputMessage="1" showErrorMessage="0" prompt="取組終了年度を入力_x000a_（加算額は取組期間内に限り交付されます）" sqref="J258 J264 J268 J272 J276">
      <formula1>"7,8,9,10,11"</formula1>
    </dataValidation>
    <dataValidation type="list" allowBlank="1" showDropDown="0" showInputMessage="1" showErrorMessage="1" prompt="年度を選択" sqref="F224:P224 R224:X224 F229:I229 F234:I234">
      <formula1>"令和7年度,令和8年度,令和9年度,令和10年度,令和11年度"</formula1>
    </dataValidation>
  </dataValidations>
  <printOptions horizontalCentered="1"/>
  <pageMargins left="0.59055118110236227" right="0.59055118110236215" top="0.74803149606299213" bottom="0.74803149606299213" header="0.31496062992125984" footer="0.31496062992125984"/>
  <pageSetup paperSize="9" scale="63" fitToWidth="1" fitToHeight="10" orientation="portrait" usePrinterDefaults="1" r:id="rId1"/>
  <rowBreaks count="6" manualBreakCount="6">
    <brk id="50" max="23" man="1"/>
    <brk id="104" max="23" man="1"/>
    <brk id="151" max="23" man="1"/>
    <brk id="191" max="23" man="1"/>
    <brk id="242" max="23" man="1"/>
    <brk id="273" max="23"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4">
    <tabColor rgb="FFFFFF00"/>
    <pageSetUpPr fitToPage="1"/>
  </sheetPr>
  <dimension ref="A1:AB205"/>
  <sheetViews>
    <sheetView showGridLines="0" view="pageBreakPreview" zoomScaleNormal="80" zoomScaleSheetLayoutView="100" workbookViewId="0"/>
  </sheetViews>
  <sheetFormatPr defaultRowHeight="19.2"/>
  <cols>
    <col min="1" max="1" width="10.5" style="914" customWidth="1"/>
    <col min="2" max="2" width="14.375" style="914" customWidth="1"/>
    <col min="3" max="3" width="7.625" style="914" customWidth="1"/>
    <col min="4" max="4" width="16.5" style="914" customWidth="1"/>
    <col min="5" max="5" width="7.5" style="914" customWidth="1"/>
    <col min="6" max="6" width="10.5" style="914" customWidth="1"/>
    <col min="7" max="7" width="18" style="914" customWidth="1"/>
    <col min="8" max="8" width="7.75" style="914" customWidth="1"/>
    <col min="9" max="9" width="8.25" style="914" customWidth="1"/>
    <col min="10" max="10" width="8.25" style="914" hidden="1" customWidth="1"/>
    <col min="11" max="15" width="4.25" style="914" customWidth="1"/>
    <col min="16" max="17" width="13.875" style="914" customWidth="1"/>
    <col min="18" max="18" width="11.75" style="914" customWidth="1"/>
    <col min="19" max="19" width="12.75" style="914" customWidth="1"/>
    <col min="20" max="20" width="3.5" style="914" customWidth="1"/>
    <col min="21" max="21" width="11.25" style="915" customWidth="1"/>
  </cols>
  <sheetData>
    <row r="1" spans="1:28" s="916" customFormat="1" ht="22.15" customHeight="1">
      <c r="A1" s="917"/>
      <c r="S1" s="917" t="s">
        <v>240</v>
      </c>
      <c r="U1" s="1004"/>
    </row>
    <row r="2" spans="1:28" s="917" customFormat="1" ht="23.45" customHeight="1">
      <c r="A2" s="505" t="s">
        <v>568</v>
      </c>
      <c r="B2" s="505"/>
      <c r="C2" s="505"/>
      <c r="D2" s="505"/>
      <c r="E2" s="505"/>
      <c r="F2" s="505"/>
      <c r="G2" s="505"/>
      <c r="H2" s="505"/>
      <c r="I2" s="505"/>
      <c r="J2" s="505"/>
      <c r="K2" s="505"/>
      <c r="L2" s="505"/>
      <c r="M2" s="505"/>
      <c r="N2" s="505"/>
      <c r="O2" s="505"/>
      <c r="P2" s="505"/>
      <c r="Q2" s="505"/>
      <c r="R2" s="505"/>
      <c r="S2" s="505"/>
      <c r="U2" s="1004"/>
    </row>
    <row r="3" spans="1:28" s="917" customFormat="1" ht="23.45" customHeight="1">
      <c r="A3" s="919" t="s">
        <v>502</v>
      </c>
      <c r="C3" s="919"/>
      <c r="U3" s="1004"/>
    </row>
    <row r="4" spans="1:28" s="917" customFormat="1" ht="40.5" customHeight="1">
      <c r="A4" s="511" t="s">
        <v>598</v>
      </c>
      <c r="B4" s="511"/>
      <c r="C4" s="511"/>
      <c r="D4" s="511"/>
      <c r="E4" s="511"/>
      <c r="F4" s="511"/>
      <c r="G4" s="511"/>
      <c r="H4" s="511"/>
      <c r="I4" s="511"/>
      <c r="J4" s="511"/>
      <c r="K4" s="511"/>
      <c r="L4" s="511"/>
      <c r="M4" s="511"/>
      <c r="N4" s="511"/>
      <c r="O4" s="511"/>
      <c r="P4" s="511"/>
      <c r="Q4" s="511"/>
      <c r="R4" s="511"/>
      <c r="S4" s="511"/>
      <c r="U4" s="1004"/>
    </row>
    <row r="5" spans="1:28" s="917" customFormat="1" ht="23.45" hidden="1" customHeight="1">
      <c r="A5" s="919"/>
      <c r="C5" s="919"/>
      <c r="E5" s="535"/>
      <c r="F5" s="918"/>
      <c r="G5" s="920"/>
      <c r="U5" s="1005" t="s">
        <v>217</v>
      </c>
    </row>
    <row r="6" spans="1:28" s="917" customFormat="1" ht="18.600000000000001" hidden="1" customHeight="1">
      <c r="A6" s="919"/>
      <c r="C6" s="940" t="s">
        <v>533</v>
      </c>
      <c r="D6" s="941"/>
      <c r="F6" s="944" t="s">
        <v>118</v>
      </c>
      <c r="G6" s="948" t="str">
        <f>IF(S14="","",S14)</f>
        <v/>
      </c>
      <c r="U6" s="1004"/>
    </row>
    <row r="7" spans="1:28" s="917" customFormat="1" ht="18.600000000000001" hidden="1" customHeight="1">
      <c r="A7" s="919"/>
      <c r="C7" s="940" t="s">
        <v>221</v>
      </c>
      <c r="D7" s="941"/>
      <c r="F7" s="945"/>
      <c r="G7" s="949"/>
      <c r="U7" s="1004"/>
    </row>
    <row r="8" spans="1:28" s="917" customFormat="1" ht="18.600000000000001" hidden="1" customHeight="1">
      <c r="A8" s="919"/>
      <c r="C8" s="940" t="s">
        <v>542</v>
      </c>
      <c r="D8" s="941"/>
      <c r="F8" s="944" t="s">
        <v>570</v>
      </c>
      <c r="G8" s="950" t="str">
        <f>IF(S15="","",S15)</f>
        <v/>
      </c>
      <c r="U8" s="1004"/>
    </row>
    <row r="9" spans="1:28" s="917" customFormat="1" ht="18.600000000000001" hidden="1" customHeight="1">
      <c r="A9" s="919"/>
      <c r="C9" s="940" t="s">
        <v>89</v>
      </c>
      <c r="D9" s="941"/>
      <c r="F9" s="945"/>
      <c r="G9" s="951"/>
      <c r="U9" s="1004"/>
    </row>
    <row r="10" spans="1:28" s="917" customFormat="1" ht="18.600000000000001" hidden="1" customHeight="1">
      <c r="A10" s="919"/>
      <c r="C10" s="940" t="s">
        <v>626</v>
      </c>
      <c r="D10" s="941"/>
      <c r="U10" s="1004"/>
    </row>
    <row r="11" spans="1:28" s="918" customFormat="1" ht="8.4499999999999993" customHeight="1">
      <c r="A11" s="920"/>
      <c r="C11" s="920"/>
      <c r="U11" s="1005"/>
    </row>
    <row r="12" spans="1:28" s="918" customFormat="1" ht="13.5" customHeight="1">
      <c r="A12" s="921" t="s">
        <v>628</v>
      </c>
      <c r="B12" s="931"/>
      <c r="C12" s="931"/>
      <c r="D12" s="931"/>
      <c r="E12" s="931"/>
      <c r="F12" s="931"/>
      <c r="G12" s="931"/>
      <c r="H12" s="931"/>
      <c r="I12" s="931"/>
      <c r="J12" s="931"/>
      <c r="K12" s="931"/>
      <c r="L12" s="931"/>
      <c r="M12" s="931"/>
      <c r="N12" s="931"/>
      <c r="O12" s="931"/>
      <c r="P12" s="931"/>
      <c r="Q12" s="931"/>
      <c r="R12" s="931"/>
      <c r="S12" s="993"/>
      <c r="U12" s="1006" t="s">
        <v>466</v>
      </c>
    </row>
    <row r="13" spans="1:28" s="918" customFormat="1" ht="13.5" customHeight="1">
      <c r="A13" s="922"/>
      <c r="B13" s="932"/>
      <c r="C13" s="932"/>
      <c r="D13" s="932"/>
      <c r="E13" s="932"/>
      <c r="F13" s="932"/>
      <c r="G13" s="932"/>
      <c r="H13" s="932"/>
      <c r="I13" s="932"/>
      <c r="J13" s="932"/>
      <c r="K13" s="932"/>
      <c r="L13" s="932"/>
      <c r="M13" s="932"/>
      <c r="N13" s="932"/>
      <c r="O13" s="932"/>
      <c r="P13" s="932"/>
      <c r="Q13" s="932"/>
      <c r="R13" s="932"/>
      <c r="S13" s="994"/>
      <c r="U13" s="1007"/>
    </row>
    <row r="14" spans="1:28" s="918" customFormat="1" ht="39" customHeight="1">
      <c r="A14" s="923" t="s">
        <v>213</v>
      </c>
      <c r="B14" s="933"/>
      <c r="C14" s="933"/>
      <c r="D14" s="933"/>
      <c r="E14" s="933"/>
      <c r="F14" s="933"/>
      <c r="G14" s="933"/>
      <c r="H14" s="955"/>
      <c r="I14" s="961" t="s">
        <v>663</v>
      </c>
      <c r="J14" s="966"/>
      <c r="K14" s="923" t="s">
        <v>575</v>
      </c>
      <c r="L14" s="974"/>
      <c r="M14" s="974"/>
      <c r="N14" s="974"/>
      <c r="O14" s="977"/>
      <c r="P14" s="979" t="s">
        <v>651</v>
      </c>
      <c r="Q14" s="984"/>
      <c r="R14" s="989"/>
      <c r="S14" s="995"/>
      <c r="U14" s="1007"/>
    </row>
    <row r="15" spans="1:28" s="798" customFormat="1" ht="39" customHeight="1">
      <c r="A15" s="924"/>
      <c r="B15" s="934"/>
      <c r="C15" s="934"/>
      <c r="D15" s="934"/>
      <c r="E15" s="934"/>
      <c r="F15" s="934"/>
      <c r="G15" s="934"/>
      <c r="H15" s="956"/>
      <c r="I15" s="962"/>
      <c r="J15" s="967"/>
      <c r="K15" s="970"/>
      <c r="L15" s="975"/>
      <c r="M15" s="975"/>
      <c r="N15" s="975"/>
      <c r="O15" s="978"/>
      <c r="P15" s="980" t="s">
        <v>87</v>
      </c>
      <c r="Q15" s="985"/>
      <c r="R15" s="990"/>
      <c r="S15" s="996"/>
      <c r="T15" s="918"/>
      <c r="U15" s="1007"/>
      <c r="V15" s="918"/>
      <c r="W15" s="918"/>
      <c r="X15" s="918"/>
      <c r="Y15" s="918"/>
      <c r="Z15" s="918"/>
      <c r="AA15" s="918"/>
      <c r="AB15" s="918"/>
    </row>
    <row r="16" spans="1:28" s="798" customFormat="1" ht="30" customHeight="1">
      <c r="A16" s="925"/>
      <c r="B16" s="935"/>
      <c r="C16" s="935"/>
      <c r="D16" s="935"/>
      <c r="E16" s="935"/>
      <c r="F16" s="935"/>
      <c r="G16" s="935"/>
      <c r="H16" s="957"/>
      <c r="I16" s="963"/>
      <c r="J16" s="968"/>
      <c r="K16" s="971" t="s">
        <v>324</v>
      </c>
      <c r="L16" s="976"/>
      <c r="M16" s="976"/>
      <c r="N16" s="976"/>
      <c r="O16" s="976"/>
      <c r="P16" s="981" t="s">
        <v>629</v>
      </c>
      <c r="Q16" s="986"/>
      <c r="R16" s="991" t="s">
        <v>630</v>
      </c>
      <c r="S16" s="997" t="s">
        <v>632</v>
      </c>
      <c r="T16" s="918"/>
      <c r="U16" s="1008"/>
      <c r="V16" s="918"/>
      <c r="W16" s="918"/>
      <c r="X16" s="918"/>
      <c r="Y16" s="918"/>
      <c r="Z16" s="918"/>
      <c r="AA16" s="918"/>
      <c r="AB16" s="918"/>
    </row>
    <row r="17" spans="1:28" s="798" customFormat="1" ht="153.75" customHeight="1">
      <c r="A17" s="926" t="s">
        <v>22</v>
      </c>
      <c r="B17" s="936" t="s">
        <v>218</v>
      </c>
      <c r="C17" s="936" t="s">
        <v>357</v>
      </c>
      <c r="D17" s="936" t="s">
        <v>360</v>
      </c>
      <c r="E17" s="942" t="s">
        <v>23</v>
      </c>
      <c r="F17" s="942" t="s">
        <v>361</v>
      </c>
      <c r="G17" s="952" t="s">
        <v>25</v>
      </c>
      <c r="H17" s="958" t="s">
        <v>166</v>
      </c>
      <c r="I17" s="964" t="s">
        <v>362</v>
      </c>
      <c r="J17" s="964" t="s">
        <v>367</v>
      </c>
      <c r="K17" s="972" t="s">
        <v>533</v>
      </c>
      <c r="L17" s="972" t="s">
        <v>221</v>
      </c>
      <c r="M17" s="972" t="s">
        <v>542</v>
      </c>
      <c r="N17" s="972" t="s">
        <v>89</v>
      </c>
      <c r="O17" s="972" t="s">
        <v>626</v>
      </c>
      <c r="P17" s="982" t="s">
        <v>119</v>
      </c>
      <c r="Q17" s="987" t="s">
        <v>597</v>
      </c>
      <c r="R17" s="992"/>
      <c r="S17" s="998"/>
      <c r="T17" s="916"/>
      <c r="U17" s="1009" t="s">
        <v>615</v>
      </c>
      <c r="V17" s="916"/>
      <c r="W17" s="916"/>
      <c r="X17" s="916"/>
      <c r="Y17" s="916"/>
      <c r="Z17" s="916"/>
      <c r="AA17" s="916"/>
      <c r="AB17" s="916"/>
    </row>
    <row r="18" spans="1:28" s="798" customFormat="1" ht="18" customHeight="1">
      <c r="A18" s="927" t="s">
        <v>654</v>
      </c>
      <c r="B18" s="937"/>
      <c r="C18" s="937"/>
      <c r="D18" s="937"/>
      <c r="E18" s="943"/>
      <c r="F18" s="946"/>
      <c r="G18" s="953"/>
      <c r="H18" s="959"/>
      <c r="I18" s="965" t="str">
        <f>IFERROR(VLOOKUP(U18,プルダウンリスト!$D$15:$E$70,2,FALSE),"")</f>
        <v/>
      </c>
      <c r="J18" s="965" t="str">
        <f t="shared" ref="J18:J81" si="0">IFERROR(ROUNDDOWN(F18*I18/1000,0),"")</f>
        <v/>
      </c>
      <c r="K18" s="973"/>
      <c r="L18" s="973"/>
      <c r="M18" s="973"/>
      <c r="N18" s="973"/>
      <c r="O18" s="973"/>
      <c r="P18" s="983"/>
      <c r="Q18" s="943"/>
      <c r="R18" s="937"/>
      <c r="S18" s="999"/>
      <c r="U18" s="1010" t="str">
        <f t="shared" ref="U18:U81" si="1">$S$14&amp;E18&amp;G18</f>
        <v/>
      </c>
      <c r="V18" s="1013"/>
    </row>
    <row r="19" spans="1:28" s="798" customFormat="1" ht="18" customHeight="1">
      <c r="A19" s="927"/>
      <c r="B19" s="937"/>
      <c r="C19" s="937"/>
      <c r="D19" s="937"/>
      <c r="E19" s="943"/>
      <c r="F19" s="946"/>
      <c r="G19" s="953"/>
      <c r="H19" s="959"/>
      <c r="I19" s="965" t="str">
        <f>IFERROR(VLOOKUP(U19,プルダウンリスト!$D$15:$E$70,2,FALSE),"")</f>
        <v/>
      </c>
      <c r="J19" s="965" t="str">
        <f t="shared" si="0"/>
        <v/>
      </c>
      <c r="K19" s="973"/>
      <c r="L19" s="973"/>
      <c r="M19" s="973"/>
      <c r="N19" s="973"/>
      <c r="O19" s="973"/>
      <c r="P19" s="983"/>
      <c r="Q19" s="943"/>
      <c r="R19" s="937"/>
      <c r="S19" s="999"/>
      <c r="U19" s="1010" t="str">
        <f t="shared" si="1"/>
        <v/>
      </c>
    </row>
    <row r="20" spans="1:28" s="798" customFormat="1" ht="18" customHeight="1">
      <c r="A20" s="927"/>
      <c r="B20" s="937"/>
      <c r="C20" s="937"/>
      <c r="D20" s="937"/>
      <c r="E20" s="943"/>
      <c r="F20" s="946"/>
      <c r="G20" s="953"/>
      <c r="H20" s="959"/>
      <c r="I20" s="965" t="str">
        <f>IFERROR(VLOOKUP(U20,プルダウンリスト!$D$15:$E$70,2,FALSE),"")</f>
        <v/>
      </c>
      <c r="J20" s="965" t="str">
        <f t="shared" si="0"/>
        <v/>
      </c>
      <c r="K20" s="973"/>
      <c r="L20" s="973"/>
      <c r="M20" s="973"/>
      <c r="N20" s="973"/>
      <c r="O20" s="973"/>
      <c r="P20" s="983"/>
      <c r="Q20" s="943"/>
      <c r="R20" s="937"/>
      <c r="S20" s="999"/>
      <c r="U20" s="1010" t="str">
        <f t="shared" si="1"/>
        <v/>
      </c>
    </row>
    <row r="21" spans="1:28" s="798" customFormat="1" ht="18" customHeight="1">
      <c r="A21" s="927"/>
      <c r="B21" s="937"/>
      <c r="C21" s="937"/>
      <c r="D21" s="937"/>
      <c r="E21" s="943"/>
      <c r="F21" s="946"/>
      <c r="G21" s="953"/>
      <c r="H21" s="959"/>
      <c r="I21" s="965" t="str">
        <f>IFERROR(VLOOKUP(U21,プルダウンリスト!$D$15:$E$70,2,FALSE),"")</f>
        <v/>
      </c>
      <c r="J21" s="965" t="str">
        <f t="shared" si="0"/>
        <v/>
      </c>
      <c r="K21" s="973"/>
      <c r="L21" s="973"/>
      <c r="M21" s="973"/>
      <c r="N21" s="973"/>
      <c r="O21" s="973"/>
      <c r="P21" s="983"/>
      <c r="Q21" s="943"/>
      <c r="R21" s="937"/>
      <c r="S21" s="999"/>
      <c r="U21" s="1010" t="str">
        <f t="shared" si="1"/>
        <v/>
      </c>
    </row>
    <row r="22" spans="1:28" s="798" customFormat="1" ht="18" customHeight="1">
      <c r="A22" s="927"/>
      <c r="B22" s="937"/>
      <c r="C22" s="937"/>
      <c r="D22" s="937"/>
      <c r="E22" s="943"/>
      <c r="F22" s="946"/>
      <c r="G22" s="953"/>
      <c r="H22" s="959"/>
      <c r="I22" s="965" t="str">
        <f>IFERROR(VLOOKUP(U22,プルダウンリスト!$D$15:$E$70,2,FALSE),"")</f>
        <v/>
      </c>
      <c r="J22" s="965" t="str">
        <f t="shared" si="0"/>
        <v/>
      </c>
      <c r="K22" s="973"/>
      <c r="L22" s="973"/>
      <c r="M22" s="973"/>
      <c r="N22" s="973"/>
      <c r="O22" s="973"/>
      <c r="P22" s="983"/>
      <c r="Q22" s="943"/>
      <c r="R22" s="937"/>
      <c r="S22" s="999"/>
      <c r="U22" s="1010" t="str">
        <f t="shared" si="1"/>
        <v/>
      </c>
    </row>
    <row r="23" spans="1:28" s="798" customFormat="1" ht="18" customHeight="1">
      <c r="A23" s="927"/>
      <c r="B23" s="937"/>
      <c r="C23" s="937"/>
      <c r="D23" s="937"/>
      <c r="E23" s="943"/>
      <c r="F23" s="946"/>
      <c r="G23" s="953"/>
      <c r="H23" s="959"/>
      <c r="I23" s="965" t="str">
        <f>IFERROR(VLOOKUP(U23,プルダウンリスト!$D$15:$E$70,2,FALSE),"")</f>
        <v/>
      </c>
      <c r="J23" s="965" t="str">
        <f t="shared" si="0"/>
        <v/>
      </c>
      <c r="K23" s="973"/>
      <c r="L23" s="973"/>
      <c r="M23" s="973"/>
      <c r="N23" s="973"/>
      <c r="O23" s="973"/>
      <c r="P23" s="983"/>
      <c r="Q23" s="943"/>
      <c r="R23" s="937"/>
      <c r="S23" s="999"/>
      <c r="U23" s="1010" t="str">
        <f t="shared" si="1"/>
        <v/>
      </c>
    </row>
    <row r="24" spans="1:28" s="798" customFormat="1" ht="18" customHeight="1">
      <c r="A24" s="927"/>
      <c r="B24" s="937"/>
      <c r="C24" s="937"/>
      <c r="D24" s="937"/>
      <c r="E24" s="943"/>
      <c r="F24" s="946"/>
      <c r="G24" s="953"/>
      <c r="H24" s="959"/>
      <c r="I24" s="965" t="str">
        <f>IFERROR(VLOOKUP(U24,プルダウンリスト!$D$15:$E$70,2,FALSE),"")</f>
        <v/>
      </c>
      <c r="J24" s="965" t="str">
        <f t="shared" si="0"/>
        <v/>
      </c>
      <c r="K24" s="973"/>
      <c r="L24" s="973"/>
      <c r="M24" s="973"/>
      <c r="N24" s="973"/>
      <c r="O24" s="973"/>
      <c r="P24" s="983"/>
      <c r="Q24" s="943"/>
      <c r="R24" s="937"/>
      <c r="S24" s="999"/>
      <c r="U24" s="1010" t="str">
        <f t="shared" si="1"/>
        <v/>
      </c>
    </row>
    <row r="25" spans="1:28" s="798" customFormat="1" ht="18" customHeight="1">
      <c r="A25" s="927"/>
      <c r="B25" s="937"/>
      <c r="C25" s="937"/>
      <c r="D25" s="937"/>
      <c r="E25" s="943"/>
      <c r="F25" s="946"/>
      <c r="G25" s="953"/>
      <c r="H25" s="959"/>
      <c r="I25" s="965" t="str">
        <f>IFERROR(VLOOKUP(U25,プルダウンリスト!$D$15:$E$70,2,FALSE),"")</f>
        <v/>
      </c>
      <c r="J25" s="965" t="str">
        <f t="shared" si="0"/>
        <v/>
      </c>
      <c r="K25" s="973"/>
      <c r="L25" s="973"/>
      <c r="M25" s="973"/>
      <c r="N25" s="973"/>
      <c r="O25" s="973"/>
      <c r="P25" s="983"/>
      <c r="Q25" s="988"/>
      <c r="R25" s="937"/>
      <c r="S25" s="999"/>
      <c r="U25" s="1010" t="str">
        <f t="shared" si="1"/>
        <v/>
      </c>
    </row>
    <row r="26" spans="1:28" s="798" customFormat="1" ht="18" customHeight="1">
      <c r="A26" s="927"/>
      <c r="B26" s="937"/>
      <c r="C26" s="937"/>
      <c r="D26" s="937"/>
      <c r="E26" s="943"/>
      <c r="F26" s="946"/>
      <c r="G26" s="953"/>
      <c r="H26" s="959"/>
      <c r="I26" s="965" t="str">
        <f>IFERROR(VLOOKUP(U26,プルダウンリスト!$D$15:$E$70,2,FALSE),"")</f>
        <v/>
      </c>
      <c r="J26" s="965" t="str">
        <f t="shared" si="0"/>
        <v/>
      </c>
      <c r="K26" s="973"/>
      <c r="L26" s="973"/>
      <c r="M26" s="973"/>
      <c r="N26" s="973"/>
      <c r="O26" s="973"/>
      <c r="P26" s="983"/>
      <c r="Q26" s="943"/>
      <c r="R26" s="937"/>
      <c r="S26" s="999"/>
      <c r="U26" s="1010" t="str">
        <f t="shared" si="1"/>
        <v/>
      </c>
    </row>
    <row r="27" spans="1:28" s="798" customFormat="1" ht="18" customHeight="1">
      <c r="A27" s="927"/>
      <c r="B27" s="937"/>
      <c r="C27" s="937"/>
      <c r="D27" s="937"/>
      <c r="E27" s="943"/>
      <c r="F27" s="946"/>
      <c r="G27" s="953"/>
      <c r="H27" s="959"/>
      <c r="I27" s="965" t="str">
        <f>IFERROR(VLOOKUP(U27,プルダウンリスト!$D$15:$E$70,2,FALSE),"")</f>
        <v/>
      </c>
      <c r="J27" s="965" t="str">
        <f t="shared" si="0"/>
        <v/>
      </c>
      <c r="K27" s="973"/>
      <c r="L27" s="973"/>
      <c r="M27" s="973"/>
      <c r="N27" s="973"/>
      <c r="O27" s="973"/>
      <c r="P27" s="983"/>
      <c r="Q27" s="943"/>
      <c r="R27" s="937"/>
      <c r="S27" s="999"/>
      <c r="U27" s="1010" t="str">
        <f t="shared" si="1"/>
        <v/>
      </c>
    </row>
    <row r="28" spans="1:28" s="798" customFormat="1" ht="18" customHeight="1">
      <c r="A28" s="927"/>
      <c r="B28" s="937"/>
      <c r="C28" s="937"/>
      <c r="D28" s="937"/>
      <c r="E28" s="943"/>
      <c r="F28" s="946"/>
      <c r="G28" s="953"/>
      <c r="H28" s="959"/>
      <c r="I28" s="965" t="str">
        <f>IFERROR(VLOOKUP(U28,プルダウンリスト!$D$15:$E$70,2,FALSE),"")</f>
        <v/>
      </c>
      <c r="J28" s="965" t="str">
        <f t="shared" si="0"/>
        <v/>
      </c>
      <c r="K28" s="973"/>
      <c r="L28" s="973"/>
      <c r="M28" s="973"/>
      <c r="N28" s="973"/>
      <c r="O28" s="973"/>
      <c r="P28" s="983"/>
      <c r="Q28" s="943"/>
      <c r="R28" s="937"/>
      <c r="S28" s="999"/>
      <c r="U28" s="1010" t="str">
        <f t="shared" si="1"/>
        <v/>
      </c>
    </row>
    <row r="29" spans="1:28" s="798" customFormat="1" ht="18" customHeight="1">
      <c r="A29" s="927"/>
      <c r="B29" s="937"/>
      <c r="C29" s="937"/>
      <c r="D29" s="937"/>
      <c r="E29" s="943"/>
      <c r="F29" s="946"/>
      <c r="G29" s="953"/>
      <c r="H29" s="959"/>
      <c r="I29" s="965" t="str">
        <f>IFERROR(VLOOKUP(U29,プルダウンリスト!$D$15:$E$70,2,FALSE),"")</f>
        <v/>
      </c>
      <c r="J29" s="965" t="str">
        <f t="shared" si="0"/>
        <v/>
      </c>
      <c r="K29" s="973"/>
      <c r="L29" s="973"/>
      <c r="M29" s="973"/>
      <c r="N29" s="973"/>
      <c r="O29" s="973"/>
      <c r="P29" s="983"/>
      <c r="Q29" s="943"/>
      <c r="R29" s="937"/>
      <c r="S29" s="999"/>
      <c r="U29" s="1010" t="str">
        <f t="shared" si="1"/>
        <v/>
      </c>
    </row>
    <row r="30" spans="1:28" s="798" customFormat="1" ht="18" customHeight="1">
      <c r="A30" s="927"/>
      <c r="B30" s="937"/>
      <c r="C30" s="937"/>
      <c r="D30" s="937"/>
      <c r="E30" s="943"/>
      <c r="F30" s="946"/>
      <c r="G30" s="953"/>
      <c r="H30" s="959"/>
      <c r="I30" s="965" t="str">
        <f>IFERROR(VLOOKUP(U30,プルダウンリスト!$D$15:$E$70,2,FALSE),"")</f>
        <v/>
      </c>
      <c r="J30" s="965" t="str">
        <f t="shared" si="0"/>
        <v/>
      </c>
      <c r="K30" s="973"/>
      <c r="L30" s="973"/>
      <c r="M30" s="973"/>
      <c r="N30" s="973"/>
      <c r="O30" s="973"/>
      <c r="P30" s="983"/>
      <c r="Q30" s="943"/>
      <c r="R30" s="937"/>
      <c r="S30" s="999"/>
      <c r="U30" s="1010" t="str">
        <f t="shared" si="1"/>
        <v/>
      </c>
    </row>
    <row r="31" spans="1:28" s="798" customFormat="1" ht="18" customHeight="1">
      <c r="A31" s="927"/>
      <c r="B31" s="937"/>
      <c r="C31" s="937"/>
      <c r="D31" s="937"/>
      <c r="E31" s="943"/>
      <c r="F31" s="946"/>
      <c r="G31" s="953"/>
      <c r="H31" s="959"/>
      <c r="I31" s="965" t="str">
        <f>IFERROR(VLOOKUP(U31,プルダウンリスト!$D$15:$E$70,2,FALSE),"")</f>
        <v/>
      </c>
      <c r="J31" s="965" t="str">
        <f t="shared" si="0"/>
        <v/>
      </c>
      <c r="K31" s="973"/>
      <c r="L31" s="973"/>
      <c r="M31" s="973"/>
      <c r="N31" s="973"/>
      <c r="O31" s="973"/>
      <c r="P31" s="983"/>
      <c r="Q31" s="943"/>
      <c r="R31" s="937"/>
      <c r="S31" s="999"/>
      <c r="U31" s="1010" t="str">
        <f t="shared" si="1"/>
        <v/>
      </c>
    </row>
    <row r="32" spans="1:28" s="798" customFormat="1" ht="18" customHeight="1">
      <c r="A32" s="927"/>
      <c r="B32" s="937"/>
      <c r="C32" s="937"/>
      <c r="D32" s="937"/>
      <c r="E32" s="943"/>
      <c r="F32" s="946"/>
      <c r="G32" s="953"/>
      <c r="H32" s="959"/>
      <c r="I32" s="965" t="str">
        <f>IFERROR(VLOOKUP(U32,プルダウンリスト!$D$15:$E$70,2,FALSE),"")</f>
        <v/>
      </c>
      <c r="J32" s="965" t="str">
        <f t="shared" si="0"/>
        <v/>
      </c>
      <c r="K32" s="973"/>
      <c r="L32" s="973"/>
      <c r="M32" s="973"/>
      <c r="N32" s="973"/>
      <c r="O32" s="973"/>
      <c r="P32" s="983"/>
      <c r="Q32" s="943"/>
      <c r="R32" s="937"/>
      <c r="S32" s="999"/>
      <c r="U32" s="1010" t="str">
        <f t="shared" si="1"/>
        <v/>
      </c>
    </row>
    <row r="33" spans="1:21" s="798" customFormat="1" ht="18" customHeight="1">
      <c r="A33" s="927"/>
      <c r="B33" s="937"/>
      <c r="C33" s="937"/>
      <c r="D33" s="937"/>
      <c r="E33" s="943"/>
      <c r="F33" s="946"/>
      <c r="G33" s="953"/>
      <c r="H33" s="959"/>
      <c r="I33" s="965" t="str">
        <f>IFERROR(VLOOKUP(U33,プルダウンリスト!$D$15:$E$70,2,FALSE),"")</f>
        <v/>
      </c>
      <c r="J33" s="965" t="str">
        <f t="shared" si="0"/>
        <v/>
      </c>
      <c r="K33" s="973"/>
      <c r="L33" s="973"/>
      <c r="M33" s="973"/>
      <c r="N33" s="973"/>
      <c r="O33" s="973"/>
      <c r="P33" s="983"/>
      <c r="Q33" s="943"/>
      <c r="R33" s="937"/>
      <c r="S33" s="999"/>
      <c r="U33" s="1010" t="str">
        <f t="shared" si="1"/>
        <v/>
      </c>
    </row>
    <row r="34" spans="1:21" s="798" customFormat="1" ht="18" customHeight="1">
      <c r="A34" s="927"/>
      <c r="B34" s="937"/>
      <c r="C34" s="937"/>
      <c r="D34" s="937"/>
      <c r="E34" s="943"/>
      <c r="F34" s="946"/>
      <c r="G34" s="953"/>
      <c r="H34" s="959"/>
      <c r="I34" s="965" t="str">
        <f>IFERROR(VLOOKUP(U34,プルダウンリスト!$D$15:$E$70,2,FALSE),"")</f>
        <v/>
      </c>
      <c r="J34" s="965" t="str">
        <f t="shared" si="0"/>
        <v/>
      </c>
      <c r="K34" s="973"/>
      <c r="L34" s="973"/>
      <c r="M34" s="973"/>
      <c r="N34" s="973"/>
      <c r="O34" s="973"/>
      <c r="P34" s="983"/>
      <c r="Q34" s="943"/>
      <c r="R34" s="937"/>
      <c r="S34" s="999"/>
      <c r="U34" s="1010" t="str">
        <f t="shared" si="1"/>
        <v/>
      </c>
    </row>
    <row r="35" spans="1:21" s="798" customFormat="1" ht="18" customHeight="1">
      <c r="A35" s="927"/>
      <c r="B35" s="937"/>
      <c r="C35" s="937"/>
      <c r="D35" s="937"/>
      <c r="E35" s="943"/>
      <c r="F35" s="946"/>
      <c r="G35" s="953"/>
      <c r="H35" s="959"/>
      <c r="I35" s="965" t="str">
        <f>IFERROR(VLOOKUP(U35,プルダウンリスト!$D$15:$E$70,2,FALSE),"")</f>
        <v/>
      </c>
      <c r="J35" s="965" t="str">
        <f t="shared" si="0"/>
        <v/>
      </c>
      <c r="K35" s="973"/>
      <c r="L35" s="973"/>
      <c r="M35" s="973"/>
      <c r="N35" s="973"/>
      <c r="O35" s="973"/>
      <c r="P35" s="983"/>
      <c r="Q35" s="943"/>
      <c r="R35" s="937"/>
      <c r="S35" s="999"/>
      <c r="U35" s="1010" t="str">
        <f t="shared" si="1"/>
        <v/>
      </c>
    </row>
    <row r="36" spans="1:21" s="798" customFormat="1" ht="18" customHeight="1">
      <c r="A36" s="927"/>
      <c r="B36" s="937"/>
      <c r="C36" s="937"/>
      <c r="D36" s="937"/>
      <c r="E36" s="943"/>
      <c r="F36" s="946"/>
      <c r="G36" s="953"/>
      <c r="H36" s="959"/>
      <c r="I36" s="965" t="str">
        <f>IFERROR(VLOOKUP(U36,プルダウンリスト!$D$15:$E$70,2,FALSE),"")</f>
        <v/>
      </c>
      <c r="J36" s="965" t="str">
        <f t="shared" si="0"/>
        <v/>
      </c>
      <c r="K36" s="973"/>
      <c r="L36" s="973"/>
      <c r="M36" s="973"/>
      <c r="N36" s="973"/>
      <c r="O36" s="973"/>
      <c r="P36" s="983"/>
      <c r="Q36" s="943"/>
      <c r="R36" s="937"/>
      <c r="S36" s="999"/>
      <c r="U36" s="1010" t="str">
        <f t="shared" si="1"/>
        <v/>
      </c>
    </row>
    <row r="37" spans="1:21" s="798" customFormat="1" ht="18" customHeight="1">
      <c r="A37" s="927"/>
      <c r="B37" s="937"/>
      <c r="C37" s="937"/>
      <c r="D37" s="937"/>
      <c r="E37" s="943"/>
      <c r="F37" s="946"/>
      <c r="G37" s="953"/>
      <c r="H37" s="959"/>
      <c r="I37" s="965" t="str">
        <f>IFERROR(VLOOKUP(U37,プルダウンリスト!$D$15:$E$70,2,FALSE),"")</f>
        <v/>
      </c>
      <c r="J37" s="965" t="str">
        <f t="shared" si="0"/>
        <v/>
      </c>
      <c r="K37" s="973"/>
      <c r="L37" s="973"/>
      <c r="M37" s="973"/>
      <c r="N37" s="973"/>
      <c r="O37" s="973"/>
      <c r="P37" s="983"/>
      <c r="Q37" s="943"/>
      <c r="R37" s="937"/>
      <c r="S37" s="999"/>
      <c r="U37" s="1010" t="str">
        <f t="shared" si="1"/>
        <v/>
      </c>
    </row>
    <row r="38" spans="1:21" s="798" customFormat="1" ht="18" customHeight="1">
      <c r="A38" s="927"/>
      <c r="B38" s="937"/>
      <c r="C38" s="937"/>
      <c r="D38" s="937"/>
      <c r="E38" s="943"/>
      <c r="F38" s="946"/>
      <c r="G38" s="953"/>
      <c r="H38" s="959"/>
      <c r="I38" s="965" t="str">
        <f>IFERROR(VLOOKUP(U38,プルダウンリスト!$D$15:$E$70,2,FALSE),"")</f>
        <v/>
      </c>
      <c r="J38" s="965" t="str">
        <f t="shared" si="0"/>
        <v/>
      </c>
      <c r="K38" s="973"/>
      <c r="L38" s="973"/>
      <c r="M38" s="973"/>
      <c r="N38" s="973"/>
      <c r="O38" s="973"/>
      <c r="P38" s="983"/>
      <c r="Q38" s="943"/>
      <c r="R38" s="937"/>
      <c r="S38" s="999"/>
      <c r="U38" s="1010" t="str">
        <f t="shared" si="1"/>
        <v/>
      </c>
    </row>
    <row r="39" spans="1:21" s="798" customFormat="1" ht="18" customHeight="1">
      <c r="A39" s="927"/>
      <c r="B39" s="937"/>
      <c r="C39" s="937"/>
      <c r="D39" s="937"/>
      <c r="E39" s="943"/>
      <c r="F39" s="946"/>
      <c r="G39" s="953"/>
      <c r="H39" s="959"/>
      <c r="I39" s="965" t="str">
        <f>IFERROR(VLOOKUP(U39,プルダウンリスト!$D$15:$E$70,2,FALSE),"")</f>
        <v/>
      </c>
      <c r="J39" s="965" t="str">
        <f t="shared" si="0"/>
        <v/>
      </c>
      <c r="K39" s="973"/>
      <c r="L39" s="973"/>
      <c r="M39" s="973"/>
      <c r="N39" s="973"/>
      <c r="O39" s="973"/>
      <c r="P39" s="983"/>
      <c r="Q39" s="943"/>
      <c r="R39" s="937"/>
      <c r="S39" s="999"/>
      <c r="U39" s="1010" t="str">
        <f t="shared" si="1"/>
        <v/>
      </c>
    </row>
    <row r="40" spans="1:21" s="798" customFormat="1" ht="18" customHeight="1">
      <c r="A40" s="927"/>
      <c r="B40" s="937"/>
      <c r="C40" s="937"/>
      <c r="D40" s="937"/>
      <c r="E40" s="943"/>
      <c r="F40" s="946"/>
      <c r="G40" s="953"/>
      <c r="H40" s="959"/>
      <c r="I40" s="965" t="str">
        <f>IFERROR(VLOOKUP(U40,プルダウンリスト!$D$15:$E$70,2,FALSE),"")</f>
        <v/>
      </c>
      <c r="J40" s="965" t="str">
        <f t="shared" si="0"/>
        <v/>
      </c>
      <c r="K40" s="973"/>
      <c r="L40" s="973"/>
      <c r="M40" s="973"/>
      <c r="N40" s="973"/>
      <c r="O40" s="973"/>
      <c r="P40" s="983"/>
      <c r="Q40" s="943"/>
      <c r="R40" s="937"/>
      <c r="S40" s="999"/>
      <c r="U40" s="1010" t="str">
        <f t="shared" si="1"/>
        <v/>
      </c>
    </row>
    <row r="41" spans="1:21" s="798" customFormat="1" ht="18" customHeight="1">
      <c r="A41" s="927"/>
      <c r="B41" s="937"/>
      <c r="C41" s="937"/>
      <c r="D41" s="937"/>
      <c r="E41" s="943"/>
      <c r="F41" s="946"/>
      <c r="G41" s="953"/>
      <c r="H41" s="959"/>
      <c r="I41" s="965" t="str">
        <f>IFERROR(VLOOKUP(U41,プルダウンリスト!$D$15:$E$70,2,FALSE),"")</f>
        <v/>
      </c>
      <c r="J41" s="965" t="str">
        <f t="shared" si="0"/>
        <v/>
      </c>
      <c r="K41" s="973"/>
      <c r="L41" s="973"/>
      <c r="M41" s="973"/>
      <c r="N41" s="973"/>
      <c r="O41" s="973"/>
      <c r="P41" s="983"/>
      <c r="Q41" s="943"/>
      <c r="R41" s="937"/>
      <c r="S41" s="999"/>
      <c r="U41" s="1010" t="str">
        <f t="shared" si="1"/>
        <v/>
      </c>
    </row>
    <row r="42" spans="1:21" s="798" customFormat="1" ht="18" customHeight="1">
      <c r="A42" s="927"/>
      <c r="B42" s="937"/>
      <c r="C42" s="937"/>
      <c r="D42" s="937"/>
      <c r="E42" s="943"/>
      <c r="F42" s="946"/>
      <c r="G42" s="953"/>
      <c r="H42" s="959"/>
      <c r="I42" s="965" t="str">
        <f>IFERROR(VLOOKUP(U42,プルダウンリスト!$D$15:$E$70,2,FALSE),"")</f>
        <v/>
      </c>
      <c r="J42" s="965" t="str">
        <f t="shared" si="0"/>
        <v/>
      </c>
      <c r="K42" s="973"/>
      <c r="L42" s="973"/>
      <c r="M42" s="973"/>
      <c r="N42" s="973"/>
      <c r="O42" s="973"/>
      <c r="P42" s="983"/>
      <c r="Q42" s="943"/>
      <c r="R42" s="937"/>
      <c r="S42" s="999"/>
      <c r="U42" s="1010" t="str">
        <f t="shared" si="1"/>
        <v/>
      </c>
    </row>
    <row r="43" spans="1:21" s="798" customFormat="1" ht="18" customHeight="1">
      <c r="A43" s="927"/>
      <c r="B43" s="937"/>
      <c r="C43" s="937"/>
      <c r="D43" s="937"/>
      <c r="E43" s="943"/>
      <c r="F43" s="946"/>
      <c r="G43" s="953"/>
      <c r="H43" s="959"/>
      <c r="I43" s="965" t="str">
        <f>IFERROR(VLOOKUP(U43,プルダウンリスト!$D$15:$E$70,2,FALSE),"")</f>
        <v/>
      </c>
      <c r="J43" s="965" t="str">
        <f t="shared" si="0"/>
        <v/>
      </c>
      <c r="K43" s="973"/>
      <c r="L43" s="973"/>
      <c r="M43" s="973"/>
      <c r="N43" s="973"/>
      <c r="O43" s="973"/>
      <c r="P43" s="983"/>
      <c r="Q43" s="943"/>
      <c r="R43" s="937"/>
      <c r="S43" s="999"/>
      <c r="U43" s="1010" t="str">
        <f t="shared" si="1"/>
        <v/>
      </c>
    </row>
    <row r="44" spans="1:21" s="798" customFormat="1" ht="18" customHeight="1">
      <c r="A44" s="927"/>
      <c r="B44" s="937"/>
      <c r="C44" s="937"/>
      <c r="D44" s="937"/>
      <c r="E44" s="943"/>
      <c r="F44" s="946"/>
      <c r="G44" s="953"/>
      <c r="H44" s="959"/>
      <c r="I44" s="965" t="str">
        <f>IFERROR(VLOOKUP(U44,プルダウンリスト!$D$15:$E$70,2,FALSE),"")</f>
        <v/>
      </c>
      <c r="J44" s="965" t="str">
        <f t="shared" si="0"/>
        <v/>
      </c>
      <c r="K44" s="973"/>
      <c r="L44" s="973"/>
      <c r="M44" s="973"/>
      <c r="N44" s="973"/>
      <c r="O44" s="973"/>
      <c r="P44" s="983"/>
      <c r="Q44" s="943"/>
      <c r="R44" s="937"/>
      <c r="S44" s="999"/>
      <c r="U44" s="1010" t="str">
        <f t="shared" si="1"/>
        <v/>
      </c>
    </row>
    <row r="45" spans="1:21" s="798" customFormat="1" ht="18" customHeight="1">
      <c r="A45" s="927"/>
      <c r="B45" s="937"/>
      <c r="C45" s="937"/>
      <c r="D45" s="937"/>
      <c r="E45" s="943"/>
      <c r="F45" s="946"/>
      <c r="G45" s="953"/>
      <c r="H45" s="959"/>
      <c r="I45" s="965" t="str">
        <f>IFERROR(VLOOKUP(U45,プルダウンリスト!$D$15:$E$70,2,FALSE),"")</f>
        <v/>
      </c>
      <c r="J45" s="965" t="str">
        <f t="shared" si="0"/>
        <v/>
      </c>
      <c r="K45" s="973"/>
      <c r="L45" s="973"/>
      <c r="M45" s="973"/>
      <c r="N45" s="973"/>
      <c r="O45" s="973"/>
      <c r="P45" s="983"/>
      <c r="Q45" s="943"/>
      <c r="R45" s="937"/>
      <c r="S45" s="999"/>
      <c r="U45" s="1010" t="str">
        <f t="shared" si="1"/>
        <v/>
      </c>
    </row>
    <row r="46" spans="1:21" s="798" customFormat="1" ht="18" customHeight="1">
      <c r="A46" s="927"/>
      <c r="B46" s="937"/>
      <c r="C46" s="937"/>
      <c r="D46" s="937"/>
      <c r="E46" s="943"/>
      <c r="F46" s="946"/>
      <c r="G46" s="953"/>
      <c r="H46" s="959"/>
      <c r="I46" s="965" t="str">
        <f>IFERROR(VLOOKUP(U46,プルダウンリスト!$D$15:$E$70,2,FALSE),"")</f>
        <v/>
      </c>
      <c r="J46" s="965" t="str">
        <f t="shared" si="0"/>
        <v/>
      </c>
      <c r="K46" s="973"/>
      <c r="L46" s="973"/>
      <c r="M46" s="973"/>
      <c r="N46" s="973"/>
      <c r="O46" s="973"/>
      <c r="P46" s="983"/>
      <c r="Q46" s="943"/>
      <c r="R46" s="937"/>
      <c r="S46" s="999"/>
      <c r="U46" s="1010" t="str">
        <f t="shared" si="1"/>
        <v/>
      </c>
    </row>
    <row r="47" spans="1:21" s="798" customFormat="1" ht="18" customHeight="1">
      <c r="A47" s="927"/>
      <c r="B47" s="937"/>
      <c r="C47" s="937"/>
      <c r="D47" s="937"/>
      <c r="E47" s="943"/>
      <c r="F47" s="946"/>
      <c r="G47" s="953"/>
      <c r="H47" s="959"/>
      <c r="I47" s="965" t="str">
        <f>IFERROR(VLOOKUP(U47,プルダウンリスト!$D$15:$E$70,2,FALSE),"")</f>
        <v/>
      </c>
      <c r="J47" s="965" t="str">
        <f t="shared" si="0"/>
        <v/>
      </c>
      <c r="K47" s="973"/>
      <c r="L47" s="973"/>
      <c r="M47" s="973"/>
      <c r="N47" s="973"/>
      <c r="O47" s="973"/>
      <c r="P47" s="983"/>
      <c r="Q47" s="943"/>
      <c r="R47" s="937"/>
      <c r="S47" s="999"/>
      <c r="U47" s="1010" t="str">
        <f t="shared" si="1"/>
        <v/>
      </c>
    </row>
    <row r="48" spans="1:21" s="798" customFormat="1" ht="18" customHeight="1">
      <c r="A48" s="927"/>
      <c r="B48" s="937"/>
      <c r="C48" s="937"/>
      <c r="D48" s="937"/>
      <c r="E48" s="943"/>
      <c r="F48" s="946"/>
      <c r="G48" s="953"/>
      <c r="H48" s="959"/>
      <c r="I48" s="965" t="str">
        <f>IFERROR(VLOOKUP(U48,プルダウンリスト!$D$15:$E$70,2,FALSE),"")</f>
        <v/>
      </c>
      <c r="J48" s="965" t="str">
        <f t="shared" si="0"/>
        <v/>
      </c>
      <c r="K48" s="973"/>
      <c r="L48" s="973"/>
      <c r="M48" s="973"/>
      <c r="N48" s="973"/>
      <c r="O48" s="973"/>
      <c r="P48" s="983"/>
      <c r="Q48" s="943"/>
      <c r="R48" s="937"/>
      <c r="S48" s="999"/>
      <c r="U48" s="1010" t="str">
        <f t="shared" si="1"/>
        <v/>
      </c>
    </row>
    <row r="49" spans="1:21" s="798" customFormat="1" ht="18" customHeight="1">
      <c r="A49" s="927"/>
      <c r="B49" s="937"/>
      <c r="C49" s="937"/>
      <c r="D49" s="937"/>
      <c r="E49" s="943"/>
      <c r="F49" s="946"/>
      <c r="G49" s="953"/>
      <c r="H49" s="959"/>
      <c r="I49" s="965" t="str">
        <f>IFERROR(VLOOKUP(U49,プルダウンリスト!$D$15:$E$70,2,FALSE),"")</f>
        <v/>
      </c>
      <c r="J49" s="965" t="str">
        <f t="shared" si="0"/>
        <v/>
      </c>
      <c r="K49" s="973"/>
      <c r="L49" s="973"/>
      <c r="M49" s="973"/>
      <c r="N49" s="973"/>
      <c r="O49" s="973"/>
      <c r="P49" s="983"/>
      <c r="Q49" s="943"/>
      <c r="R49" s="937"/>
      <c r="S49" s="999"/>
      <c r="U49" s="1010" t="str">
        <f t="shared" si="1"/>
        <v/>
      </c>
    </row>
    <row r="50" spans="1:21" s="798" customFormat="1" ht="18" customHeight="1">
      <c r="A50" s="927"/>
      <c r="B50" s="937"/>
      <c r="C50" s="937"/>
      <c r="D50" s="937"/>
      <c r="E50" s="943"/>
      <c r="F50" s="946"/>
      <c r="G50" s="953"/>
      <c r="H50" s="959"/>
      <c r="I50" s="965" t="str">
        <f>IFERROR(VLOOKUP(U50,プルダウンリスト!$D$15:$E$70,2,FALSE),"")</f>
        <v/>
      </c>
      <c r="J50" s="965" t="str">
        <f t="shared" si="0"/>
        <v/>
      </c>
      <c r="K50" s="973"/>
      <c r="L50" s="973"/>
      <c r="M50" s="973"/>
      <c r="N50" s="973"/>
      <c r="O50" s="973"/>
      <c r="P50" s="983"/>
      <c r="Q50" s="943"/>
      <c r="R50" s="937"/>
      <c r="S50" s="999"/>
      <c r="U50" s="1010" t="str">
        <f t="shared" si="1"/>
        <v/>
      </c>
    </row>
    <row r="51" spans="1:21" s="798" customFormat="1" ht="18" customHeight="1">
      <c r="A51" s="927"/>
      <c r="B51" s="937"/>
      <c r="C51" s="937"/>
      <c r="D51" s="937"/>
      <c r="E51" s="943"/>
      <c r="F51" s="946"/>
      <c r="G51" s="953"/>
      <c r="H51" s="959"/>
      <c r="I51" s="965" t="str">
        <f>IFERROR(VLOOKUP(U51,プルダウンリスト!$D$15:$E$70,2,FALSE),"")</f>
        <v/>
      </c>
      <c r="J51" s="965" t="str">
        <f t="shared" si="0"/>
        <v/>
      </c>
      <c r="K51" s="973"/>
      <c r="L51" s="973"/>
      <c r="M51" s="973"/>
      <c r="N51" s="973"/>
      <c r="O51" s="973"/>
      <c r="P51" s="983"/>
      <c r="Q51" s="943"/>
      <c r="R51" s="937"/>
      <c r="S51" s="999"/>
      <c r="U51" s="1010" t="str">
        <f t="shared" si="1"/>
        <v/>
      </c>
    </row>
    <row r="52" spans="1:21" s="798" customFormat="1" ht="18" customHeight="1">
      <c r="A52" s="927"/>
      <c r="B52" s="937"/>
      <c r="C52" s="937"/>
      <c r="D52" s="937"/>
      <c r="E52" s="943"/>
      <c r="F52" s="946"/>
      <c r="G52" s="953"/>
      <c r="H52" s="959"/>
      <c r="I52" s="965" t="str">
        <f>IFERROR(VLOOKUP(U52,プルダウンリスト!$D$15:$E$70,2,FALSE),"")</f>
        <v/>
      </c>
      <c r="J52" s="965" t="str">
        <f t="shared" si="0"/>
        <v/>
      </c>
      <c r="K52" s="973"/>
      <c r="L52" s="973"/>
      <c r="M52" s="973"/>
      <c r="N52" s="973"/>
      <c r="O52" s="973"/>
      <c r="P52" s="983"/>
      <c r="Q52" s="943"/>
      <c r="R52" s="937"/>
      <c r="S52" s="999"/>
      <c r="U52" s="1010" t="str">
        <f t="shared" si="1"/>
        <v/>
      </c>
    </row>
    <row r="53" spans="1:21" s="798" customFormat="1" ht="18" customHeight="1">
      <c r="A53" s="927"/>
      <c r="B53" s="937"/>
      <c r="C53" s="937"/>
      <c r="D53" s="937"/>
      <c r="E53" s="943"/>
      <c r="F53" s="946"/>
      <c r="G53" s="953"/>
      <c r="H53" s="959"/>
      <c r="I53" s="965" t="str">
        <f>IFERROR(VLOOKUP(U53,プルダウンリスト!$D$15:$E$70,2,FALSE),"")</f>
        <v/>
      </c>
      <c r="J53" s="965" t="str">
        <f t="shared" si="0"/>
        <v/>
      </c>
      <c r="K53" s="973"/>
      <c r="L53" s="973"/>
      <c r="M53" s="973"/>
      <c r="N53" s="973"/>
      <c r="O53" s="973"/>
      <c r="P53" s="983"/>
      <c r="Q53" s="943"/>
      <c r="R53" s="937"/>
      <c r="S53" s="999"/>
      <c r="U53" s="1010" t="str">
        <f t="shared" si="1"/>
        <v/>
      </c>
    </row>
    <row r="54" spans="1:21" s="798" customFormat="1" ht="18" customHeight="1">
      <c r="A54" s="927"/>
      <c r="B54" s="937"/>
      <c r="C54" s="937"/>
      <c r="D54" s="937"/>
      <c r="E54" s="943"/>
      <c r="F54" s="946"/>
      <c r="G54" s="953"/>
      <c r="H54" s="959"/>
      <c r="I54" s="965" t="str">
        <f>IFERROR(VLOOKUP(U54,プルダウンリスト!$D$15:$E$70,2,FALSE),"")</f>
        <v/>
      </c>
      <c r="J54" s="965" t="str">
        <f t="shared" si="0"/>
        <v/>
      </c>
      <c r="K54" s="973"/>
      <c r="L54" s="973"/>
      <c r="M54" s="973"/>
      <c r="N54" s="973"/>
      <c r="O54" s="973"/>
      <c r="P54" s="983"/>
      <c r="Q54" s="943"/>
      <c r="R54" s="937"/>
      <c r="S54" s="999"/>
      <c r="U54" s="1010" t="str">
        <f t="shared" si="1"/>
        <v/>
      </c>
    </row>
    <row r="55" spans="1:21" s="798" customFormat="1" ht="18" customHeight="1">
      <c r="A55" s="927"/>
      <c r="B55" s="937"/>
      <c r="C55" s="937"/>
      <c r="D55" s="937"/>
      <c r="E55" s="943"/>
      <c r="F55" s="946"/>
      <c r="G55" s="953"/>
      <c r="H55" s="959"/>
      <c r="I55" s="965" t="str">
        <f>IFERROR(VLOOKUP(U55,プルダウンリスト!$D$15:$E$70,2,FALSE),"")</f>
        <v/>
      </c>
      <c r="J55" s="965" t="str">
        <f t="shared" si="0"/>
        <v/>
      </c>
      <c r="K55" s="973"/>
      <c r="L55" s="973"/>
      <c r="M55" s="973"/>
      <c r="N55" s="973"/>
      <c r="O55" s="973"/>
      <c r="P55" s="983"/>
      <c r="Q55" s="943"/>
      <c r="R55" s="937"/>
      <c r="S55" s="999"/>
      <c r="U55" s="1010" t="str">
        <f t="shared" si="1"/>
        <v/>
      </c>
    </row>
    <row r="56" spans="1:21" s="798" customFormat="1" ht="18" customHeight="1">
      <c r="A56" s="927"/>
      <c r="B56" s="937"/>
      <c r="C56" s="937"/>
      <c r="D56" s="937"/>
      <c r="E56" s="943"/>
      <c r="F56" s="946"/>
      <c r="G56" s="953"/>
      <c r="H56" s="959"/>
      <c r="I56" s="965" t="str">
        <f>IFERROR(VLOOKUP(U56,プルダウンリスト!$D$15:$E$70,2,FALSE),"")</f>
        <v/>
      </c>
      <c r="J56" s="965" t="str">
        <f t="shared" si="0"/>
        <v/>
      </c>
      <c r="K56" s="973"/>
      <c r="L56" s="973"/>
      <c r="M56" s="973"/>
      <c r="N56" s="973"/>
      <c r="O56" s="973"/>
      <c r="P56" s="983"/>
      <c r="Q56" s="943"/>
      <c r="R56" s="937"/>
      <c r="S56" s="999"/>
      <c r="U56" s="1010" t="str">
        <f t="shared" si="1"/>
        <v/>
      </c>
    </row>
    <row r="57" spans="1:21" s="798" customFormat="1" ht="18" customHeight="1">
      <c r="A57" s="927"/>
      <c r="B57" s="937"/>
      <c r="C57" s="937"/>
      <c r="D57" s="937"/>
      <c r="E57" s="943"/>
      <c r="F57" s="946"/>
      <c r="G57" s="953"/>
      <c r="H57" s="959"/>
      <c r="I57" s="965" t="str">
        <f>IFERROR(VLOOKUP(U57,プルダウンリスト!$D$15:$E$70,2,FALSE),"")</f>
        <v/>
      </c>
      <c r="J57" s="965" t="str">
        <f t="shared" si="0"/>
        <v/>
      </c>
      <c r="K57" s="973"/>
      <c r="L57" s="973"/>
      <c r="M57" s="973"/>
      <c r="N57" s="973"/>
      <c r="O57" s="973"/>
      <c r="P57" s="983"/>
      <c r="Q57" s="943"/>
      <c r="R57" s="937"/>
      <c r="S57" s="999"/>
      <c r="U57" s="1010" t="str">
        <f t="shared" si="1"/>
        <v/>
      </c>
    </row>
    <row r="58" spans="1:21" s="798" customFormat="1" ht="18" customHeight="1">
      <c r="A58" s="927"/>
      <c r="B58" s="937"/>
      <c r="C58" s="937"/>
      <c r="D58" s="937"/>
      <c r="E58" s="943"/>
      <c r="F58" s="946"/>
      <c r="G58" s="953"/>
      <c r="H58" s="959"/>
      <c r="I58" s="965" t="str">
        <f>IFERROR(VLOOKUP(U58,プルダウンリスト!$D$15:$E$70,2,FALSE),"")</f>
        <v/>
      </c>
      <c r="J58" s="965" t="str">
        <f t="shared" si="0"/>
        <v/>
      </c>
      <c r="K58" s="973"/>
      <c r="L58" s="973"/>
      <c r="M58" s="973"/>
      <c r="N58" s="973"/>
      <c r="O58" s="973"/>
      <c r="P58" s="983"/>
      <c r="Q58" s="943"/>
      <c r="R58" s="937"/>
      <c r="S58" s="999"/>
      <c r="U58" s="1010" t="str">
        <f t="shared" si="1"/>
        <v/>
      </c>
    </row>
    <row r="59" spans="1:21" s="798" customFormat="1" ht="18" customHeight="1">
      <c r="A59" s="927"/>
      <c r="B59" s="937"/>
      <c r="C59" s="937"/>
      <c r="D59" s="937"/>
      <c r="E59" s="943"/>
      <c r="F59" s="946"/>
      <c r="G59" s="953"/>
      <c r="H59" s="959"/>
      <c r="I59" s="965" t="str">
        <f>IFERROR(VLOOKUP(U59,プルダウンリスト!$D$15:$E$70,2,FALSE),"")</f>
        <v/>
      </c>
      <c r="J59" s="965" t="str">
        <f t="shared" si="0"/>
        <v/>
      </c>
      <c r="K59" s="973"/>
      <c r="L59" s="973"/>
      <c r="M59" s="973"/>
      <c r="N59" s="973"/>
      <c r="O59" s="973"/>
      <c r="P59" s="983"/>
      <c r="Q59" s="943"/>
      <c r="R59" s="937"/>
      <c r="S59" s="999"/>
      <c r="U59" s="1010" t="str">
        <f t="shared" si="1"/>
        <v/>
      </c>
    </row>
    <row r="60" spans="1:21" s="798" customFormat="1" ht="18" customHeight="1">
      <c r="A60" s="927"/>
      <c r="B60" s="937"/>
      <c r="C60" s="937"/>
      <c r="D60" s="937"/>
      <c r="E60" s="943"/>
      <c r="F60" s="946"/>
      <c r="G60" s="953"/>
      <c r="H60" s="959"/>
      <c r="I60" s="965" t="str">
        <f>IFERROR(VLOOKUP(U60,プルダウンリスト!$D$15:$E$70,2,FALSE),"")</f>
        <v/>
      </c>
      <c r="J60" s="965" t="str">
        <f t="shared" si="0"/>
        <v/>
      </c>
      <c r="K60" s="973"/>
      <c r="L60" s="973"/>
      <c r="M60" s="973"/>
      <c r="N60" s="973"/>
      <c r="O60" s="973"/>
      <c r="P60" s="983"/>
      <c r="Q60" s="943"/>
      <c r="R60" s="937"/>
      <c r="S60" s="999"/>
      <c r="U60" s="1010" t="str">
        <f t="shared" si="1"/>
        <v/>
      </c>
    </row>
    <row r="61" spans="1:21" s="798" customFormat="1" ht="18" customHeight="1">
      <c r="A61" s="927"/>
      <c r="B61" s="937"/>
      <c r="C61" s="937"/>
      <c r="D61" s="937"/>
      <c r="E61" s="943"/>
      <c r="F61" s="946"/>
      <c r="G61" s="953"/>
      <c r="H61" s="959"/>
      <c r="I61" s="965" t="str">
        <f>IFERROR(VLOOKUP(U61,プルダウンリスト!$D$15:$E$70,2,FALSE),"")</f>
        <v/>
      </c>
      <c r="J61" s="965" t="str">
        <f t="shared" si="0"/>
        <v/>
      </c>
      <c r="K61" s="973"/>
      <c r="L61" s="973"/>
      <c r="M61" s="973"/>
      <c r="N61" s="973"/>
      <c r="O61" s="973"/>
      <c r="P61" s="983"/>
      <c r="Q61" s="943"/>
      <c r="R61" s="937"/>
      <c r="S61" s="999"/>
      <c r="U61" s="1010" t="str">
        <f t="shared" si="1"/>
        <v/>
      </c>
    </row>
    <row r="62" spans="1:21" s="798" customFormat="1" ht="18" customHeight="1">
      <c r="A62" s="927"/>
      <c r="B62" s="937"/>
      <c r="C62" s="937"/>
      <c r="D62" s="937"/>
      <c r="E62" s="943"/>
      <c r="F62" s="946"/>
      <c r="G62" s="953"/>
      <c r="H62" s="959"/>
      <c r="I62" s="965" t="str">
        <f>IFERROR(VLOOKUP(U62,プルダウンリスト!$D$15:$E$70,2,FALSE),"")</f>
        <v/>
      </c>
      <c r="J62" s="965" t="str">
        <f t="shared" si="0"/>
        <v/>
      </c>
      <c r="K62" s="973"/>
      <c r="L62" s="973"/>
      <c r="M62" s="973"/>
      <c r="N62" s="973"/>
      <c r="O62" s="973"/>
      <c r="P62" s="983"/>
      <c r="Q62" s="943"/>
      <c r="R62" s="937"/>
      <c r="S62" s="999"/>
      <c r="U62" s="1010" t="str">
        <f t="shared" si="1"/>
        <v/>
      </c>
    </row>
    <row r="63" spans="1:21" s="798" customFormat="1" ht="18" customHeight="1">
      <c r="A63" s="927"/>
      <c r="B63" s="937"/>
      <c r="C63" s="937"/>
      <c r="D63" s="937"/>
      <c r="E63" s="943"/>
      <c r="F63" s="946"/>
      <c r="G63" s="953"/>
      <c r="H63" s="959"/>
      <c r="I63" s="965" t="str">
        <f>IFERROR(VLOOKUP(U63,プルダウンリスト!$D$15:$E$70,2,FALSE),"")</f>
        <v/>
      </c>
      <c r="J63" s="965" t="str">
        <f t="shared" si="0"/>
        <v/>
      </c>
      <c r="K63" s="973"/>
      <c r="L63" s="973"/>
      <c r="M63" s="973"/>
      <c r="N63" s="973"/>
      <c r="O63" s="973"/>
      <c r="P63" s="983"/>
      <c r="Q63" s="943"/>
      <c r="R63" s="937"/>
      <c r="S63" s="999"/>
      <c r="U63" s="1010" t="str">
        <f t="shared" si="1"/>
        <v/>
      </c>
    </row>
    <row r="64" spans="1:21" s="798" customFormat="1" ht="18" customHeight="1">
      <c r="A64" s="927"/>
      <c r="B64" s="937"/>
      <c r="C64" s="937"/>
      <c r="D64" s="937"/>
      <c r="E64" s="943"/>
      <c r="F64" s="946"/>
      <c r="G64" s="953"/>
      <c r="H64" s="959"/>
      <c r="I64" s="965" t="str">
        <f>IFERROR(VLOOKUP(U64,プルダウンリスト!$D$15:$E$70,2,FALSE),"")</f>
        <v/>
      </c>
      <c r="J64" s="965" t="str">
        <f t="shared" si="0"/>
        <v/>
      </c>
      <c r="K64" s="973"/>
      <c r="L64" s="973"/>
      <c r="M64" s="973"/>
      <c r="N64" s="973"/>
      <c r="O64" s="973"/>
      <c r="P64" s="983"/>
      <c r="Q64" s="943"/>
      <c r="R64" s="937"/>
      <c r="S64" s="999"/>
      <c r="U64" s="1010" t="str">
        <f t="shared" si="1"/>
        <v/>
      </c>
    </row>
    <row r="65" spans="1:21" s="798" customFormat="1" ht="18" customHeight="1">
      <c r="A65" s="927"/>
      <c r="B65" s="937"/>
      <c r="C65" s="937"/>
      <c r="D65" s="937"/>
      <c r="E65" s="943"/>
      <c r="F65" s="946"/>
      <c r="G65" s="953"/>
      <c r="H65" s="959"/>
      <c r="I65" s="965" t="str">
        <f>IFERROR(VLOOKUP(U65,プルダウンリスト!$D$15:$E$70,2,FALSE),"")</f>
        <v/>
      </c>
      <c r="J65" s="965" t="str">
        <f t="shared" si="0"/>
        <v/>
      </c>
      <c r="K65" s="973"/>
      <c r="L65" s="973"/>
      <c r="M65" s="973"/>
      <c r="N65" s="973"/>
      <c r="O65" s="973"/>
      <c r="P65" s="983"/>
      <c r="Q65" s="943"/>
      <c r="R65" s="937"/>
      <c r="S65" s="999"/>
      <c r="U65" s="1010" t="str">
        <f t="shared" si="1"/>
        <v/>
      </c>
    </row>
    <row r="66" spans="1:21" s="798" customFormat="1" ht="18" customHeight="1">
      <c r="A66" s="927"/>
      <c r="B66" s="937"/>
      <c r="C66" s="937"/>
      <c r="D66" s="937"/>
      <c r="E66" s="943"/>
      <c r="F66" s="946"/>
      <c r="G66" s="953"/>
      <c r="H66" s="959"/>
      <c r="I66" s="965" t="str">
        <f>IFERROR(VLOOKUP(U66,プルダウンリスト!$D$15:$E$70,2,FALSE),"")</f>
        <v/>
      </c>
      <c r="J66" s="965" t="str">
        <f t="shared" si="0"/>
        <v/>
      </c>
      <c r="K66" s="973"/>
      <c r="L66" s="973"/>
      <c r="M66" s="973"/>
      <c r="N66" s="973"/>
      <c r="O66" s="973"/>
      <c r="P66" s="983"/>
      <c r="Q66" s="943"/>
      <c r="R66" s="937"/>
      <c r="S66" s="999"/>
      <c r="U66" s="1010" t="str">
        <f t="shared" si="1"/>
        <v/>
      </c>
    </row>
    <row r="67" spans="1:21" s="798" customFormat="1" ht="18" customHeight="1">
      <c r="A67" s="927"/>
      <c r="B67" s="937"/>
      <c r="C67" s="937"/>
      <c r="D67" s="937"/>
      <c r="E67" s="943"/>
      <c r="F67" s="946"/>
      <c r="G67" s="953"/>
      <c r="H67" s="959"/>
      <c r="I67" s="965" t="str">
        <f>IFERROR(VLOOKUP(U67,プルダウンリスト!$D$15:$E$70,2,FALSE),"")</f>
        <v/>
      </c>
      <c r="J67" s="965" t="str">
        <f t="shared" si="0"/>
        <v/>
      </c>
      <c r="K67" s="973"/>
      <c r="L67" s="973"/>
      <c r="M67" s="973"/>
      <c r="N67" s="973"/>
      <c r="O67" s="973"/>
      <c r="P67" s="983"/>
      <c r="Q67" s="943"/>
      <c r="R67" s="937"/>
      <c r="S67" s="999"/>
      <c r="U67" s="1010" t="str">
        <f t="shared" si="1"/>
        <v/>
      </c>
    </row>
    <row r="68" spans="1:21" s="798" customFormat="1" ht="18" customHeight="1">
      <c r="A68" s="927"/>
      <c r="B68" s="937"/>
      <c r="C68" s="937"/>
      <c r="D68" s="937"/>
      <c r="E68" s="943"/>
      <c r="F68" s="946"/>
      <c r="G68" s="953"/>
      <c r="H68" s="959"/>
      <c r="I68" s="965" t="str">
        <f>IFERROR(VLOOKUP(U68,プルダウンリスト!$D$15:$E$70,2,FALSE),"")</f>
        <v/>
      </c>
      <c r="J68" s="965" t="str">
        <f t="shared" si="0"/>
        <v/>
      </c>
      <c r="K68" s="973"/>
      <c r="L68" s="973"/>
      <c r="M68" s="973"/>
      <c r="N68" s="973"/>
      <c r="O68" s="973"/>
      <c r="P68" s="983"/>
      <c r="Q68" s="943"/>
      <c r="R68" s="937"/>
      <c r="S68" s="999"/>
      <c r="U68" s="1010" t="str">
        <f t="shared" si="1"/>
        <v/>
      </c>
    </row>
    <row r="69" spans="1:21" s="798" customFormat="1" ht="18" customHeight="1">
      <c r="A69" s="927"/>
      <c r="B69" s="937"/>
      <c r="C69" s="937"/>
      <c r="D69" s="937"/>
      <c r="E69" s="943"/>
      <c r="F69" s="946"/>
      <c r="G69" s="953"/>
      <c r="H69" s="959"/>
      <c r="I69" s="965" t="str">
        <f>IFERROR(VLOOKUP(U69,プルダウンリスト!$D$15:$E$70,2,FALSE),"")</f>
        <v/>
      </c>
      <c r="J69" s="965" t="str">
        <f t="shared" si="0"/>
        <v/>
      </c>
      <c r="K69" s="973"/>
      <c r="L69" s="973"/>
      <c r="M69" s="973"/>
      <c r="N69" s="973"/>
      <c r="O69" s="973"/>
      <c r="P69" s="983"/>
      <c r="Q69" s="943"/>
      <c r="R69" s="937"/>
      <c r="S69" s="999"/>
      <c r="U69" s="1010" t="str">
        <f t="shared" si="1"/>
        <v/>
      </c>
    </row>
    <row r="70" spans="1:21" s="798" customFormat="1" ht="18" customHeight="1">
      <c r="A70" s="927"/>
      <c r="B70" s="937"/>
      <c r="C70" s="937"/>
      <c r="D70" s="937"/>
      <c r="E70" s="943"/>
      <c r="F70" s="946"/>
      <c r="G70" s="953"/>
      <c r="H70" s="959"/>
      <c r="I70" s="965" t="str">
        <f>IFERROR(VLOOKUP(U70,プルダウンリスト!$D$15:$E$70,2,FALSE),"")</f>
        <v/>
      </c>
      <c r="J70" s="965" t="str">
        <f t="shared" si="0"/>
        <v/>
      </c>
      <c r="K70" s="973"/>
      <c r="L70" s="973"/>
      <c r="M70" s="973"/>
      <c r="N70" s="973"/>
      <c r="O70" s="973"/>
      <c r="P70" s="983"/>
      <c r="Q70" s="943"/>
      <c r="R70" s="937"/>
      <c r="S70" s="999"/>
      <c r="U70" s="1010" t="str">
        <f t="shared" si="1"/>
        <v/>
      </c>
    </row>
    <row r="71" spans="1:21" s="798" customFormat="1" ht="18" customHeight="1">
      <c r="A71" s="927"/>
      <c r="B71" s="937"/>
      <c r="C71" s="937"/>
      <c r="D71" s="937"/>
      <c r="E71" s="943"/>
      <c r="F71" s="946"/>
      <c r="G71" s="953"/>
      <c r="H71" s="959"/>
      <c r="I71" s="965" t="str">
        <f>IFERROR(VLOOKUP(U71,プルダウンリスト!$D$15:$E$70,2,FALSE),"")</f>
        <v/>
      </c>
      <c r="J71" s="965" t="str">
        <f t="shared" si="0"/>
        <v/>
      </c>
      <c r="K71" s="973"/>
      <c r="L71" s="973"/>
      <c r="M71" s="973"/>
      <c r="N71" s="973"/>
      <c r="O71" s="973"/>
      <c r="P71" s="983"/>
      <c r="Q71" s="943"/>
      <c r="R71" s="937"/>
      <c r="S71" s="999"/>
      <c r="U71" s="1010" t="str">
        <f t="shared" si="1"/>
        <v/>
      </c>
    </row>
    <row r="72" spans="1:21" s="798" customFormat="1" ht="18" customHeight="1">
      <c r="A72" s="927"/>
      <c r="B72" s="937"/>
      <c r="C72" s="937"/>
      <c r="D72" s="937"/>
      <c r="E72" s="943"/>
      <c r="F72" s="946"/>
      <c r="G72" s="953"/>
      <c r="H72" s="959"/>
      <c r="I72" s="965" t="str">
        <f>IFERROR(VLOOKUP(U72,プルダウンリスト!$D$15:$E$70,2,FALSE),"")</f>
        <v/>
      </c>
      <c r="J72" s="965" t="str">
        <f t="shared" si="0"/>
        <v/>
      </c>
      <c r="K72" s="973"/>
      <c r="L72" s="973"/>
      <c r="M72" s="973"/>
      <c r="N72" s="973"/>
      <c r="O72" s="973"/>
      <c r="P72" s="983"/>
      <c r="Q72" s="943"/>
      <c r="R72" s="937"/>
      <c r="S72" s="999"/>
      <c r="U72" s="1010" t="str">
        <f t="shared" si="1"/>
        <v/>
      </c>
    </row>
    <row r="73" spans="1:21" s="798" customFormat="1" ht="18" customHeight="1">
      <c r="A73" s="927"/>
      <c r="B73" s="937"/>
      <c r="C73" s="937"/>
      <c r="D73" s="937"/>
      <c r="E73" s="943"/>
      <c r="F73" s="946"/>
      <c r="G73" s="953"/>
      <c r="H73" s="959"/>
      <c r="I73" s="965" t="str">
        <f>IFERROR(VLOOKUP(U73,プルダウンリスト!$D$15:$E$70,2,FALSE),"")</f>
        <v/>
      </c>
      <c r="J73" s="965" t="str">
        <f t="shared" si="0"/>
        <v/>
      </c>
      <c r="K73" s="973"/>
      <c r="L73" s="973"/>
      <c r="M73" s="973"/>
      <c r="N73" s="973"/>
      <c r="O73" s="973"/>
      <c r="P73" s="983"/>
      <c r="Q73" s="943"/>
      <c r="R73" s="937"/>
      <c r="S73" s="999"/>
      <c r="U73" s="1010" t="str">
        <f t="shared" si="1"/>
        <v/>
      </c>
    </row>
    <row r="74" spans="1:21" s="798" customFormat="1" ht="18" customHeight="1">
      <c r="A74" s="927"/>
      <c r="B74" s="937"/>
      <c r="C74" s="937"/>
      <c r="D74" s="937"/>
      <c r="E74" s="943"/>
      <c r="F74" s="946"/>
      <c r="G74" s="953"/>
      <c r="H74" s="959"/>
      <c r="I74" s="965" t="str">
        <f>IFERROR(VLOOKUP(U74,プルダウンリスト!$D$15:$E$70,2,FALSE),"")</f>
        <v/>
      </c>
      <c r="J74" s="965" t="str">
        <f t="shared" si="0"/>
        <v/>
      </c>
      <c r="K74" s="973"/>
      <c r="L74" s="973"/>
      <c r="M74" s="973"/>
      <c r="N74" s="973"/>
      <c r="O74" s="973"/>
      <c r="P74" s="983"/>
      <c r="Q74" s="943"/>
      <c r="R74" s="937"/>
      <c r="S74" s="999"/>
      <c r="U74" s="1010" t="str">
        <f t="shared" si="1"/>
        <v/>
      </c>
    </row>
    <row r="75" spans="1:21" s="798" customFormat="1" ht="18" customHeight="1">
      <c r="A75" s="927"/>
      <c r="B75" s="937"/>
      <c r="C75" s="937"/>
      <c r="D75" s="937"/>
      <c r="E75" s="943"/>
      <c r="F75" s="946"/>
      <c r="G75" s="953"/>
      <c r="H75" s="959"/>
      <c r="I75" s="965" t="str">
        <f>IFERROR(VLOOKUP(U75,プルダウンリスト!$D$15:$E$70,2,FALSE),"")</f>
        <v/>
      </c>
      <c r="J75" s="965" t="str">
        <f t="shared" si="0"/>
        <v/>
      </c>
      <c r="K75" s="973"/>
      <c r="L75" s="973"/>
      <c r="M75" s="973"/>
      <c r="N75" s="973"/>
      <c r="O75" s="973"/>
      <c r="P75" s="983"/>
      <c r="Q75" s="943"/>
      <c r="R75" s="937"/>
      <c r="S75" s="999"/>
      <c r="U75" s="1010" t="str">
        <f t="shared" si="1"/>
        <v/>
      </c>
    </row>
    <row r="76" spans="1:21" s="798" customFormat="1" ht="18" customHeight="1">
      <c r="A76" s="927"/>
      <c r="B76" s="937"/>
      <c r="C76" s="937"/>
      <c r="D76" s="937"/>
      <c r="E76" s="943"/>
      <c r="F76" s="946"/>
      <c r="G76" s="953"/>
      <c r="H76" s="959"/>
      <c r="I76" s="965" t="str">
        <f>IFERROR(VLOOKUP(U76,プルダウンリスト!$D$15:$E$70,2,FALSE),"")</f>
        <v/>
      </c>
      <c r="J76" s="965" t="str">
        <f t="shared" si="0"/>
        <v/>
      </c>
      <c r="K76" s="973"/>
      <c r="L76" s="973"/>
      <c r="M76" s="973"/>
      <c r="N76" s="973"/>
      <c r="O76" s="973"/>
      <c r="P76" s="983"/>
      <c r="Q76" s="943"/>
      <c r="R76" s="937"/>
      <c r="S76" s="999"/>
      <c r="U76" s="1010" t="str">
        <f t="shared" si="1"/>
        <v/>
      </c>
    </row>
    <row r="77" spans="1:21" s="798" customFormat="1" ht="18" customHeight="1">
      <c r="A77" s="927"/>
      <c r="B77" s="937"/>
      <c r="C77" s="937"/>
      <c r="D77" s="937"/>
      <c r="E77" s="943"/>
      <c r="F77" s="946"/>
      <c r="G77" s="953"/>
      <c r="H77" s="959"/>
      <c r="I77" s="965" t="str">
        <f>IFERROR(VLOOKUP(U77,プルダウンリスト!$D$15:$E$70,2,FALSE),"")</f>
        <v/>
      </c>
      <c r="J77" s="965" t="str">
        <f t="shared" si="0"/>
        <v/>
      </c>
      <c r="K77" s="973"/>
      <c r="L77" s="973"/>
      <c r="M77" s="973"/>
      <c r="N77" s="973"/>
      <c r="O77" s="973"/>
      <c r="P77" s="983"/>
      <c r="Q77" s="943"/>
      <c r="R77" s="937"/>
      <c r="S77" s="999"/>
      <c r="U77" s="1010" t="str">
        <f t="shared" si="1"/>
        <v/>
      </c>
    </row>
    <row r="78" spans="1:21" s="798" customFormat="1" ht="18" customHeight="1">
      <c r="A78" s="927"/>
      <c r="B78" s="937"/>
      <c r="C78" s="937"/>
      <c r="D78" s="937"/>
      <c r="E78" s="943"/>
      <c r="F78" s="946"/>
      <c r="G78" s="953"/>
      <c r="H78" s="959"/>
      <c r="I78" s="965" t="str">
        <f>IFERROR(VLOOKUP(U78,プルダウンリスト!$D$15:$E$70,2,FALSE),"")</f>
        <v/>
      </c>
      <c r="J78" s="965" t="str">
        <f t="shared" si="0"/>
        <v/>
      </c>
      <c r="K78" s="973"/>
      <c r="L78" s="973"/>
      <c r="M78" s="973"/>
      <c r="N78" s="973"/>
      <c r="O78" s="973"/>
      <c r="P78" s="983"/>
      <c r="Q78" s="943"/>
      <c r="R78" s="937"/>
      <c r="S78" s="999"/>
      <c r="U78" s="1010" t="str">
        <f t="shared" si="1"/>
        <v/>
      </c>
    </row>
    <row r="79" spans="1:21" s="798" customFormat="1" ht="18" customHeight="1">
      <c r="A79" s="927"/>
      <c r="B79" s="937"/>
      <c r="C79" s="937"/>
      <c r="D79" s="937"/>
      <c r="E79" s="943"/>
      <c r="F79" s="946"/>
      <c r="G79" s="953"/>
      <c r="H79" s="959"/>
      <c r="I79" s="965" t="str">
        <f>IFERROR(VLOOKUP(U79,プルダウンリスト!$D$15:$E$70,2,FALSE),"")</f>
        <v/>
      </c>
      <c r="J79" s="965" t="str">
        <f t="shared" si="0"/>
        <v/>
      </c>
      <c r="K79" s="973"/>
      <c r="L79" s="973"/>
      <c r="M79" s="973"/>
      <c r="N79" s="973"/>
      <c r="O79" s="973"/>
      <c r="P79" s="983"/>
      <c r="Q79" s="943"/>
      <c r="R79" s="937"/>
      <c r="S79" s="999"/>
      <c r="U79" s="1010" t="str">
        <f t="shared" si="1"/>
        <v/>
      </c>
    </row>
    <row r="80" spans="1:21" s="798" customFormat="1" ht="18" customHeight="1">
      <c r="A80" s="927"/>
      <c r="B80" s="937"/>
      <c r="C80" s="937"/>
      <c r="D80" s="937"/>
      <c r="E80" s="943"/>
      <c r="F80" s="946"/>
      <c r="G80" s="953"/>
      <c r="H80" s="959"/>
      <c r="I80" s="965" t="str">
        <f>IFERROR(VLOOKUP(U80,プルダウンリスト!$D$15:$E$70,2,FALSE),"")</f>
        <v/>
      </c>
      <c r="J80" s="965" t="str">
        <f t="shared" si="0"/>
        <v/>
      </c>
      <c r="K80" s="973"/>
      <c r="L80" s="973"/>
      <c r="M80" s="973"/>
      <c r="N80" s="973"/>
      <c r="O80" s="973"/>
      <c r="P80" s="983"/>
      <c r="Q80" s="943"/>
      <c r="R80" s="937"/>
      <c r="S80" s="999"/>
      <c r="U80" s="1010" t="str">
        <f t="shared" si="1"/>
        <v/>
      </c>
    </row>
    <row r="81" spans="1:28" s="798" customFormat="1" ht="18" customHeight="1">
      <c r="A81" s="927"/>
      <c r="B81" s="937"/>
      <c r="C81" s="937"/>
      <c r="D81" s="937"/>
      <c r="E81" s="943"/>
      <c r="F81" s="946"/>
      <c r="G81" s="953"/>
      <c r="H81" s="959"/>
      <c r="I81" s="965" t="str">
        <f>IFERROR(VLOOKUP(U81,プルダウンリスト!$D$15:$E$70,2,FALSE),"")</f>
        <v/>
      </c>
      <c r="J81" s="965" t="str">
        <f t="shared" si="0"/>
        <v/>
      </c>
      <c r="K81" s="973"/>
      <c r="L81" s="973"/>
      <c r="M81" s="973"/>
      <c r="N81" s="973"/>
      <c r="O81" s="973"/>
      <c r="P81" s="983"/>
      <c r="Q81" s="943"/>
      <c r="R81" s="937"/>
      <c r="S81" s="999"/>
      <c r="U81" s="1010" t="str">
        <f t="shared" si="1"/>
        <v/>
      </c>
    </row>
    <row r="82" spans="1:28" s="798" customFormat="1" ht="18" customHeight="1">
      <c r="A82" s="927"/>
      <c r="B82" s="937"/>
      <c r="C82" s="937"/>
      <c r="D82" s="937"/>
      <c r="E82" s="943"/>
      <c r="F82" s="946"/>
      <c r="G82" s="953"/>
      <c r="H82" s="959"/>
      <c r="I82" s="965" t="str">
        <f>IFERROR(VLOOKUP(U82,プルダウンリスト!$D$15:$E$70,2,FALSE),"")</f>
        <v/>
      </c>
      <c r="J82" s="965" t="str">
        <f t="shared" ref="J82:J145" si="2">IFERROR(ROUNDDOWN(F82*I82/1000,0),"")</f>
        <v/>
      </c>
      <c r="K82" s="973"/>
      <c r="L82" s="973"/>
      <c r="M82" s="973"/>
      <c r="N82" s="973"/>
      <c r="O82" s="973"/>
      <c r="P82" s="983"/>
      <c r="Q82" s="943"/>
      <c r="R82" s="937"/>
      <c r="S82" s="999"/>
      <c r="U82" s="1010" t="str">
        <f t="shared" ref="U82:U145" si="3">$S$14&amp;E82&amp;G82</f>
        <v/>
      </c>
    </row>
    <row r="83" spans="1:28" s="798" customFormat="1" ht="18" customHeight="1">
      <c r="A83" s="927"/>
      <c r="B83" s="937"/>
      <c r="C83" s="937"/>
      <c r="D83" s="937"/>
      <c r="E83" s="943"/>
      <c r="F83" s="946"/>
      <c r="G83" s="953"/>
      <c r="H83" s="959"/>
      <c r="I83" s="965" t="str">
        <f>IFERROR(VLOOKUP(U83,プルダウンリスト!$D$15:$E$70,2,FALSE),"")</f>
        <v/>
      </c>
      <c r="J83" s="965" t="str">
        <f t="shared" si="2"/>
        <v/>
      </c>
      <c r="K83" s="973"/>
      <c r="L83" s="973"/>
      <c r="M83" s="973"/>
      <c r="N83" s="973"/>
      <c r="O83" s="973"/>
      <c r="P83" s="983"/>
      <c r="Q83" s="943"/>
      <c r="R83" s="937"/>
      <c r="S83" s="999"/>
      <c r="U83" s="1010" t="str">
        <f t="shared" si="3"/>
        <v/>
      </c>
    </row>
    <row r="84" spans="1:28" s="798" customFormat="1" ht="18" customHeight="1">
      <c r="A84" s="927"/>
      <c r="B84" s="937"/>
      <c r="C84" s="937"/>
      <c r="D84" s="937"/>
      <c r="E84" s="943"/>
      <c r="F84" s="946"/>
      <c r="G84" s="953"/>
      <c r="H84" s="959"/>
      <c r="I84" s="965" t="str">
        <f>IFERROR(VLOOKUP(U84,プルダウンリスト!$D$15:$E$70,2,FALSE),"")</f>
        <v/>
      </c>
      <c r="J84" s="965" t="str">
        <f t="shared" si="2"/>
        <v/>
      </c>
      <c r="K84" s="973"/>
      <c r="L84" s="973"/>
      <c r="M84" s="973"/>
      <c r="N84" s="973"/>
      <c r="O84" s="973"/>
      <c r="P84" s="983"/>
      <c r="Q84" s="943"/>
      <c r="R84" s="937"/>
      <c r="S84" s="999"/>
      <c r="U84" s="1010" t="str">
        <f t="shared" si="3"/>
        <v/>
      </c>
    </row>
    <row r="85" spans="1:28" s="798" customFormat="1" ht="18" customHeight="1">
      <c r="A85" s="927"/>
      <c r="B85" s="937"/>
      <c r="C85" s="937"/>
      <c r="D85" s="937"/>
      <c r="E85" s="943"/>
      <c r="F85" s="946"/>
      <c r="G85" s="953"/>
      <c r="H85" s="959"/>
      <c r="I85" s="965" t="str">
        <f>IFERROR(VLOOKUP(U85,プルダウンリスト!$D$15:$E$70,2,FALSE),"")</f>
        <v/>
      </c>
      <c r="J85" s="965" t="str">
        <f t="shared" si="2"/>
        <v/>
      </c>
      <c r="K85" s="973"/>
      <c r="L85" s="973"/>
      <c r="M85" s="973"/>
      <c r="N85" s="973"/>
      <c r="O85" s="973"/>
      <c r="P85" s="983"/>
      <c r="Q85" s="943"/>
      <c r="R85" s="937"/>
      <c r="S85" s="999"/>
      <c r="U85" s="1010" t="str">
        <f t="shared" si="3"/>
        <v/>
      </c>
    </row>
    <row r="86" spans="1:28" s="916" customFormat="1">
      <c r="A86" s="927"/>
      <c r="B86" s="937"/>
      <c r="C86" s="937"/>
      <c r="D86" s="937"/>
      <c r="E86" s="943"/>
      <c r="F86" s="946"/>
      <c r="G86" s="953"/>
      <c r="H86" s="959"/>
      <c r="I86" s="965" t="str">
        <f>IFERROR(VLOOKUP(U86,プルダウンリスト!$D$15:$E$70,2,FALSE),"")</f>
        <v/>
      </c>
      <c r="J86" s="965" t="str">
        <f t="shared" si="2"/>
        <v/>
      </c>
      <c r="K86" s="973"/>
      <c r="L86" s="973"/>
      <c r="M86" s="973"/>
      <c r="N86" s="973"/>
      <c r="O86" s="973"/>
      <c r="P86" s="983"/>
      <c r="Q86" s="943"/>
      <c r="R86" s="937"/>
      <c r="S86" s="999"/>
      <c r="T86" s="798"/>
      <c r="U86" s="1010" t="str">
        <f t="shared" si="3"/>
        <v/>
      </c>
      <c r="V86" s="798"/>
      <c r="W86" s="798"/>
      <c r="X86" s="798"/>
      <c r="Y86" s="798"/>
      <c r="Z86" s="798"/>
      <c r="AA86" s="798"/>
      <c r="AB86" s="798"/>
    </row>
    <row r="87" spans="1:28" s="916" customFormat="1">
      <c r="A87" s="927"/>
      <c r="B87" s="937"/>
      <c r="C87" s="937"/>
      <c r="D87" s="937"/>
      <c r="E87" s="943"/>
      <c r="F87" s="946"/>
      <c r="G87" s="953"/>
      <c r="H87" s="959"/>
      <c r="I87" s="965" t="str">
        <f>IFERROR(VLOOKUP(U87,プルダウンリスト!$D$15:$E$70,2,FALSE),"")</f>
        <v/>
      </c>
      <c r="J87" s="965" t="str">
        <f t="shared" si="2"/>
        <v/>
      </c>
      <c r="K87" s="973"/>
      <c r="L87" s="973"/>
      <c r="M87" s="973"/>
      <c r="N87" s="973"/>
      <c r="O87" s="973"/>
      <c r="P87" s="983"/>
      <c r="Q87" s="943"/>
      <c r="R87" s="937"/>
      <c r="S87" s="999"/>
      <c r="T87" s="798"/>
      <c r="U87" s="1010" t="str">
        <f t="shared" si="3"/>
        <v/>
      </c>
      <c r="V87" s="798"/>
      <c r="W87" s="798"/>
      <c r="X87" s="798"/>
      <c r="Y87" s="798"/>
      <c r="Z87" s="798"/>
      <c r="AA87" s="798"/>
      <c r="AB87" s="798"/>
    </row>
    <row r="88" spans="1:28" s="916" customFormat="1">
      <c r="A88" s="927"/>
      <c r="B88" s="937"/>
      <c r="C88" s="937"/>
      <c r="D88" s="937"/>
      <c r="E88" s="943"/>
      <c r="F88" s="946"/>
      <c r="G88" s="953"/>
      <c r="H88" s="959"/>
      <c r="I88" s="965" t="str">
        <f>IFERROR(VLOOKUP(U88,プルダウンリスト!$D$15:$E$70,2,FALSE),"")</f>
        <v/>
      </c>
      <c r="J88" s="965" t="str">
        <f t="shared" si="2"/>
        <v/>
      </c>
      <c r="K88" s="973"/>
      <c r="L88" s="973"/>
      <c r="M88" s="973"/>
      <c r="N88" s="973"/>
      <c r="O88" s="973"/>
      <c r="P88" s="983"/>
      <c r="Q88" s="943"/>
      <c r="R88" s="937"/>
      <c r="S88" s="999"/>
      <c r="T88" s="798"/>
      <c r="U88" s="1010" t="str">
        <f t="shared" si="3"/>
        <v/>
      </c>
      <c r="V88" s="798"/>
      <c r="W88" s="798"/>
      <c r="X88" s="798"/>
      <c r="Y88" s="798"/>
      <c r="Z88" s="798"/>
      <c r="AA88" s="798"/>
      <c r="AB88" s="798"/>
    </row>
    <row r="89" spans="1:28" s="916" customFormat="1">
      <c r="A89" s="927"/>
      <c r="B89" s="937"/>
      <c r="C89" s="937"/>
      <c r="D89" s="937"/>
      <c r="E89" s="943"/>
      <c r="F89" s="946"/>
      <c r="G89" s="953"/>
      <c r="H89" s="959"/>
      <c r="I89" s="965" t="str">
        <f>IFERROR(VLOOKUP(U89,プルダウンリスト!$D$15:$E$70,2,FALSE),"")</f>
        <v/>
      </c>
      <c r="J89" s="965" t="str">
        <f t="shared" si="2"/>
        <v/>
      </c>
      <c r="K89" s="973"/>
      <c r="L89" s="973"/>
      <c r="M89" s="973"/>
      <c r="N89" s="973"/>
      <c r="O89" s="973"/>
      <c r="P89" s="983"/>
      <c r="Q89" s="943"/>
      <c r="R89" s="937"/>
      <c r="S89" s="999"/>
      <c r="T89" s="798"/>
      <c r="U89" s="1010" t="str">
        <f t="shared" si="3"/>
        <v/>
      </c>
      <c r="V89" s="798"/>
      <c r="W89" s="798"/>
      <c r="X89" s="798"/>
      <c r="Y89" s="798"/>
      <c r="Z89" s="798"/>
      <c r="AA89" s="798"/>
      <c r="AB89" s="798"/>
    </row>
    <row r="90" spans="1:28" s="916" customFormat="1">
      <c r="A90" s="927"/>
      <c r="B90" s="937"/>
      <c r="C90" s="937"/>
      <c r="D90" s="937"/>
      <c r="E90" s="943"/>
      <c r="F90" s="946"/>
      <c r="G90" s="953"/>
      <c r="H90" s="959"/>
      <c r="I90" s="965" t="str">
        <f>IFERROR(VLOOKUP(U90,プルダウンリスト!$D$15:$E$70,2,FALSE),"")</f>
        <v/>
      </c>
      <c r="J90" s="965" t="str">
        <f t="shared" si="2"/>
        <v/>
      </c>
      <c r="K90" s="973"/>
      <c r="L90" s="973"/>
      <c r="M90" s="973"/>
      <c r="N90" s="973"/>
      <c r="O90" s="973"/>
      <c r="P90" s="983"/>
      <c r="Q90" s="943"/>
      <c r="R90" s="937"/>
      <c r="S90" s="999"/>
      <c r="T90" s="798"/>
      <c r="U90" s="1010" t="str">
        <f t="shared" si="3"/>
        <v/>
      </c>
    </row>
    <row r="91" spans="1:28" s="916" customFormat="1">
      <c r="A91" s="927"/>
      <c r="B91" s="937"/>
      <c r="C91" s="937"/>
      <c r="D91" s="937"/>
      <c r="E91" s="943"/>
      <c r="F91" s="946"/>
      <c r="G91" s="953"/>
      <c r="H91" s="959"/>
      <c r="I91" s="965" t="str">
        <f>IFERROR(VLOOKUP(U91,プルダウンリスト!$D$15:$E$70,2,FALSE),"")</f>
        <v/>
      </c>
      <c r="J91" s="965" t="str">
        <f t="shared" si="2"/>
        <v/>
      </c>
      <c r="K91" s="973"/>
      <c r="L91" s="973"/>
      <c r="M91" s="973"/>
      <c r="N91" s="973"/>
      <c r="O91" s="973"/>
      <c r="P91" s="983"/>
      <c r="Q91" s="943"/>
      <c r="R91" s="937"/>
      <c r="S91" s="999"/>
      <c r="T91" s="798"/>
      <c r="U91" s="1010" t="str">
        <f t="shared" si="3"/>
        <v/>
      </c>
    </row>
    <row r="92" spans="1:28" s="916" customFormat="1">
      <c r="A92" s="927"/>
      <c r="B92" s="937"/>
      <c r="C92" s="937"/>
      <c r="D92" s="937"/>
      <c r="E92" s="943"/>
      <c r="F92" s="946"/>
      <c r="G92" s="953"/>
      <c r="H92" s="959"/>
      <c r="I92" s="965" t="str">
        <f>IFERROR(VLOOKUP(U92,プルダウンリスト!$D$15:$E$70,2,FALSE),"")</f>
        <v/>
      </c>
      <c r="J92" s="965" t="str">
        <f t="shared" si="2"/>
        <v/>
      </c>
      <c r="K92" s="973"/>
      <c r="L92" s="973"/>
      <c r="M92" s="973"/>
      <c r="N92" s="973"/>
      <c r="O92" s="973"/>
      <c r="P92" s="983"/>
      <c r="Q92" s="943"/>
      <c r="R92" s="937"/>
      <c r="S92" s="999"/>
      <c r="T92" s="798"/>
      <c r="U92" s="1010" t="str">
        <f t="shared" si="3"/>
        <v/>
      </c>
    </row>
    <row r="93" spans="1:28" s="916" customFormat="1">
      <c r="A93" s="927"/>
      <c r="B93" s="937"/>
      <c r="C93" s="937"/>
      <c r="D93" s="937"/>
      <c r="E93" s="943"/>
      <c r="F93" s="946"/>
      <c r="G93" s="953"/>
      <c r="H93" s="959"/>
      <c r="I93" s="965" t="str">
        <f>IFERROR(VLOOKUP(U93,プルダウンリスト!$D$15:$E$70,2,FALSE),"")</f>
        <v/>
      </c>
      <c r="J93" s="965" t="str">
        <f t="shared" si="2"/>
        <v/>
      </c>
      <c r="K93" s="973"/>
      <c r="L93" s="973"/>
      <c r="M93" s="973"/>
      <c r="N93" s="973"/>
      <c r="O93" s="973"/>
      <c r="P93" s="983"/>
      <c r="Q93" s="943"/>
      <c r="R93" s="937"/>
      <c r="S93" s="999"/>
      <c r="T93" s="798"/>
      <c r="U93" s="1010" t="str">
        <f t="shared" si="3"/>
        <v/>
      </c>
    </row>
    <row r="94" spans="1:28" s="916" customFormat="1">
      <c r="A94" s="927"/>
      <c r="B94" s="937"/>
      <c r="C94" s="937"/>
      <c r="D94" s="937"/>
      <c r="E94" s="943"/>
      <c r="F94" s="946"/>
      <c r="G94" s="953"/>
      <c r="H94" s="959"/>
      <c r="I94" s="965" t="str">
        <f>IFERROR(VLOOKUP(U94,プルダウンリスト!$D$15:$E$70,2,FALSE),"")</f>
        <v/>
      </c>
      <c r="J94" s="965" t="str">
        <f t="shared" si="2"/>
        <v/>
      </c>
      <c r="K94" s="973"/>
      <c r="L94" s="973"/>
      <c r="M94" s="973"/>
      <c r="N94" s="973"/>
      <c r="O94" s="973"/>
      <c r="P94" s="983"/>
      <c r="Q94" s="943"/>
      <c r="R94" s="937"/>
      <c r="S94" s="999"/>
      <c r="T94" s="798"/>
      <c r="U94" s="1010" t="str">
        <f t="shared" si="3"/>
        <v/>
      </c>
    </row>
    <row r="95" spans="1:28" s="916" customFormat="1">
      <c r="A95" s="927"/>
      <c r="B95" s="937"/>
      <c r="C95" s="937"/>
      <c r="D95" s="937"/>
      <c r="E95" s="943"/>
      <c r="F95" s="946"/>
      <c r="G95" s="953"/>
      <c r="H95" s="959"/>
      <c r="I95" s="965" t="str">
        <f>IFERROR(VLOOKUP(U95,プルダウンリスト!$D$15:$E$70,2,FALSE),"")</f>
        <v/>
      </c>
      <c r="J95" s="965" t="str">
        <f t="shared" si="2"/>
        <v/>
      </c>
      <c r="K95" s="973"/>
      <c r="L95" s="973"/>
      <c r="M95" s="973"/>
      <c r="N95" s="973"/>
      <c r="O95" s="973"/>
      <c r="P95" s="983"/>
      <c r="Q95" s="943"/>
      <c r="R95" s="937"/>
      <c r="S95" s="999"/>
      <c r="T95" s="798"/>
      <c r="U95" s="1010" t="str">
        <f t="shared" si="3"/>
        <v/>
      </c>
    </row>
    <row r="96" spans="1:28" s="916" customFormat="1">
      <c r="A96" s="927"/>
      <c r="B96" s="937"/>
      <c r="C96" s="937"/>
      <c r="D96" s="937"/>
      <c r="E96" s="943"/>
      <c r="F96" s="946"/>
      <c r="G96" s="953"/>
      <c r="H96" s="959"/>
      <c r="I96" s="965" t="str">
        <f>IFERROR(VLOOKUP(U96,プルダウンリスト!$D$15:$E$70,2,FALSE),"")</f>
        <v/>
      </c>
      <c r="J96" s="965" t="str">
        <f t="shared" si="2"/>
        <v/>
      </c>
      <c r="K96" s="973"/>
      <c r="L96" s="973"/>
      <c r="M96" s="973"/>
      <c r="N96" s="973"/>
      <c r="O96" s="973"/>
      <c r="P96" s="983"/>
      <c r="Q96" s="943"/>
      <c r="R96" s="937"/>
      <c r="S96" s="999"/>
      <c r="T96" s="798"/>
      <c r="U96" s="1010" t="str">
        <f t="shared" si="3"/>
        <v/>
      </c>
    </row>
    <row r="97" spans="1:28" s="916" customFormat="1">
      <c r="A97" s="927"/>
      <c r="B97" s="937"/>
      <c r="C97" s="937"/>
      <c r="D97" s="937"/>
      <c r="E97" s="943"/>
      <c r="F97" s="946"/>
      <c r="G97" s="953"/>
      <c r="H97" s="959"/>
      <c r="I97" s="965" t="str">
        <f>IFERROR(VLOOKUP(U97,プルダウンリスト!$D$15:$E$70,2,FALSE),"")</f>
        <v/>
      </c>
      <c r="J97" s="965" t="str">
        <f t="shared" si="2"/>
        <v/>
      </c>
      <c r="K97" s="973"/>
      <c r="L97" s="973"/>
      <c r="M97" s="973"/>
      <c r="N97" s="973"/>
      <c r="O97" s="973"/>
      <c r="P97" s="983"/>
      <c r="Q97" s="943"/>
      <c r="R97" s="937"/>
      <c r="S97" s="999"/>
      <c r="T97" s="798"/>
      <c r="U97" s="1010" t="str">
        <f t="shared" si="3"/>
        <v/>
      </c>
    </row>
    <row r="98" spans="1:28" s="916" customFormat="1">
      <c r="A98" s="927"/>
      <c r="B98" s="937"/>
      <c r="C98" s="937"/>
      <c r="D98" s="937"/>
      <c r="E98" s="943"/>
      <c r="F98" s="946"/>
      <c r="G98" s="953"/>
      <c r="H98" s="959"/>
      <c r="I98" s="965" t="str">
        <f>IFERROR(VLOOKUP(U98,プルダウンリスト!$D$15:$E$70,2,FALSE),"")</f>
        <v/>
      </c>
      <c r="J98" s="965" t="str">
        <f t="shared" si="2"/>
        <v/>
      </c>
      <c r="K98" s="973"/>
      <c r="L98" s="973"/>
      <c r="M98" s="973"/>
      <c r="N98" s="973"/>
      <c r="O98" s="973"/>
      <c r="P98" s="983"/>
      <c r="Q98" s="943"/>
      <c r="R98" s="937"/>
      <c r="S98" s="999"/>
      <c r="T98" s="798"/>
      <c r="U98" s="1010" t="str">
        <f t="shared" si="3"/>
        <v/>
      </c>
    </row>
    <row r="99" spans="1:28" s="916" customFormat="1">
      <c r="A99" s="927"/>
      <c r="B99" s="937"/>
      <c r="C99" s="937"/>
      <c r="D99" s="937"/>
      <c r="E99" s="943"/>
      <c r="F99" s="946"/>
      <c r="G99" s="953"/>
      <c r="H99" s="959"/>
      <c r="I99" s="965" t="str">
        <f>IFERROR(VLOOKUP(U99,プルダウンリスト!$D$15:$E$70,2,FALSE),"")</f>
        <v/>
      </c>
      <c r="J99" s="965" t="str">
        <f t="shared" si="2"/>
        <v/>
      </c>
      <c r="K99" s="973"/>
      <c r="L99" s="973"/>
      <c r="M99" s="973"/>
      <c r="N99" s="973"/>
      <c r="O99" s="973"/>
      <c r="P99" s="983"/>
      <c r="Q99" s="943"/>
      <c r="R99" s="937"/>
      <c r="S99" s="999"/>
      <c r="T99" s="798"/>
      <c r="U99" s="1010" t="str">
        <f t="shared" si="3"/>
        <v/>
      </c>
    </row>
    <row r="100" spans="1:28" s="916" customFormat="1">
      <c r="A100" s="927"/>
      <c r="B100" s="937"/>
      <c r="C100" s="937"/>
      <c r="D100" s="937"/>
      <c r="E100" s="943"/>
      <c r="F100" s="946"/>
      <c r="G100" s="953"/>
      <c r="H100" s="959"/>
      <c r="I100" s="965" t="str">
        <f>IFERROR(VLOOKUP(U100,プルダウンリスト!$D$15:$E$70,2,FALSE),"")</f>
        <v/>
      </c>
      <c r="J100" s="965" t="str">
        <f t="shared" si="2"/>
        <v/>
      </c>
      <c r="K100" s="973"/>
      <c r="L100" s="973"/>
      <c r="M100" s="973"/>
      <c r="N100" s="973"/>
      <c r="O100" s="973"/>
      <c r="P100" s="983"/>
      <c r="Q100" s="943"/>
      <c r="R100" s="937"/>
      <c r="S100" s="999"/>
      <c r="T100" s="798"/>
      <c r="U100" s="1010" t="str">
        <f t="shared" si="3"/>
        <v/>
      </c>
    </row>
    <row r="101" spans="1:28" s="916" customFormat="1">
      <c r="A101" s="927"/>
      <c r="B101" s="937"/>
      <c r="C101" s="937"/>
      <c r="D101" s="937"/>
      <c r="E101" s="943"/>
      <c r="F101" s="946"/>
      <c r="G101" s="953"/>
      <c r="H101" s="959"/>
      <c r="I101" s="965" t="str">
        <f>IFERROR(VLOOKUP(U101,プルダウンリスト!$D$15:$E$70,2,FALSE),"")</f>
        <v/>
      </c>
      <c r="J101" s="965" t="str">
        <f t="shared" si="2"/>
        <v/>
      </c>
      <c r="K101" s="973"/>
      <c r="L101" s="973"/>
      <c r="M101" s="973"/>
      <c r="N101" s="973"/>
      <c r="O101" s="973"/>
      <c r="P101" s="983"/>
      <c r="Q101" s="943"/>
      <c r="R101" s="937"/>
      <c r="S101" s="999"/>
      <c r="T101" s="798"/>
      <c r="U101" s="1010" t="str">
        <f t="shared" si="3"/>
        <v/>
      </c>
    </row>
    <row r="102" spans="1:28" s="914" customFormat="1">
      <c r="A102" s="927"/>
      <c r="B102" s="937"/>
      <c r="C102" s="937"/>
      <c r="D102" s="937"/>
      <c r="E102" s="943"/>
      <c r="F102" s="946"/>
      <c r="G102" s="953"/>
      <c r="H102" s="959"/>
      <c r="I102" s="965" t="str">
        <f>IFERROR(VLOOKUP(U102,プルダウンリスト!$D$15:$E$70,2,FALSE),"")</f>
        <v/>
      </c>
      <c r="J102" s="965" t="str">
        <f t="shared" si="2"/>
        <v/>
      </c>
      <c r="K102" s="973"/>
      <c r="L102" s="973"/>
      <c r="M102" s="973"/>
      <c r="N102" s="973"/>
      <c r="O102" s="973"/>
      <c r="P102" s="983"/>
      <c r="Q102" s="943"/>
      <c r="R102" s="937"/>
      <c r="S102" s="999"/>
      <c r="T102" s="798"/>
      <c r="U102" s="1010" t="str">
        <f t="shared" si="3"/>
        <v/>
      </c>
      <c r="V102" s="916"/>
      <c r="W102" s="916"/>
      <c r="X102" s="916"/>
      <c r="Y102" s="916"/>
      <c r="Z102" s="916"/>
      <c r="AA102" s="916"/>
      <c r="AB102" s="916"/>
    </row>
    <row r="103" spans="1:28" s="916" customFormat="1">
      <c r="A103" s="927"/>
      <c r="B103" s="937"/>
      <c r="C103" s="937"/>
      <c r="D103" s="937"/>
      <c r="E103" s="943"/>
      <c r="F103" s="946"/>
      <c r="G103" s="953"/>
      <c r="H103" s="959"/>
      <c r="I103" s="965" t="str">
        <f>IFERROR(VLOOKUP(U103,プルダウンリスト!$D$15:$E$70,2,FALSE),"")</f>
        <v/>
      </c>
      <c r="J103" s="965" t="str">
        <f t="shared" si="2"/>
        <v/>
      </c>
      <c r="K103" s="973"/>
      <c r="L103" s="973" t="s">
        <v>145</v>
      </c>
      <c r="M103" s="973"/>
      <c r="N103" s="973"/>
      <c r="O103" s="973"/>
      <c r="P103" s="983"/>
      <c r="Q103" s="943"/>
      <c r="R103" s="937"/>
      <c r="S103" s="999"/>
      <c r="T103" s="798"/>
      <c r="U103" s="1010" t="str">
        <f t="shared" si="3"/>
        <v/>
      </c>
    </row>
    <row r="104" spans="1:28" s="914" customFormat="1" ht="23.25" customHeight="1">
      <c r="A104" s="927"/>
      <c r="B104" s="937"/>
      <c r="C104" s="937"/>
      <c r="D104" s="937"/>
      <c r="E104" s="943"/>
      <c r="F104" s="946"/>
      <c r="G104" s="953"/>
      <c r="H104" s="959"/>
      <c r="I104" s="965" t="str">
        <f>IFERROR(VLOOKUP(U104,プルダウンリスト!$D$15:$E$70,2,FALSE),"")</f>
        <v/>
      </c>
      <c r="J104" s="965" t="str">
        <f t="shared" si="2"/>
        <v/>
      </c>
      <c r="K104" s="973"/>
      <c r="L104" s="973" t="s">
        <v>145</v>
      </c>
      <c r="M104" s="973"/>
      <c r="N104" s="973"/>
      <c r="O104" s="973"/>
      <c r="P104" s="983"/>
      <c r="Q104" s="943"/>
      <c r="R104" s="937"/>
      <c r="S104" s="999"/>
      <c r="T104" s="798"/>
      <c r="U104" s="1010" t="str">
        <f t="shared" si="3"/>
        <v/>
      </c>
      <c r="V104" s="916"/>
      <c r="W104" s="916"/>
      <c r="X104" s="916"/>
      <c r="Y104" s="916"/>
      <c r="Z104" s="916"/>
      <c r="AA104" s="916"/>
      <c r="AB104" s="916"/>
    </row>
    <row r="105" spans="1:28" s="798" customFormat="1" ht="18" customHeight="1">
      <c r="A105" s="927"/>
      <c r="B105" s="937"/>
      <c r="C105" s="937"/>
      <c r="D105" s="937"/>
      <c r="E105" s="943"/>
      <c r="F105" s="946"/>
      <c r="G105" s="953"/>
      <c r="H105" s="959"/>
      <c r="I105" s="965" t="str">
        <f>IFERROR(VLOOKUP(U105,プルダウンリスト!$D$15:$E$70,2,FALSE),"")</f>
        <v/>
      </c>
      <c r="J105" s="965" t="str">
        <f t="shared" si="2"/>
        <v/>
      </c>
      <c r="K105" s="973"/>
      <c r="L105" s="973"/>
      <c r="M105" s="973"/>
      <c r="N105" s="973"/>
      <c r="O105" s="973"/>
      <c r="P105" s="983"/>
      <c r="Q105" s="943"/>
      <c r="R105" s="937"/>
      <c r="S105" s="999"/>
      <c r="U105" s="1010" t="str">
        <f t="shared" si="3"/>
        <v/>
      </c>
    </row>
    <row r="106" spans="1:28" s="798" customFormat="1" ht="18" customHeight="1">
      <c r="A106" s="927"/>
      <c r="B106" s="937"/>
      <c r="C106" s="937"/>
      <c r="D106" s="937"/>
      <c r="E106" s="943"/>
      <c r="F106" s="946"/>
      <c r="G106" s="953"/>
      <c r="H106" s="959"/>
      <c r="I106" s="965" t="str">
        <f>IFERROR(VLOOKUP(U106,プルダウンリスト!$D$15:$E$70,2,FALSE),"")</f>
        <v/>
      </c>
      <c r="J106" s="965" t="str">
        <f t="shared" si="2"/>
        <v/>
      </c>
      <c r="K106" s="973"/>
      <c r="L106" s="973"/>
      <c r="M106" s="973"/>
      <c r="N106" s="973"/>
      <c r="O106" s="973"/>
      <c r="P106" s="983"/>
      <c r="Q106" s="943"/>
      <c r="R106" s="937"/>
      <c r="S106" s="999"/>
      <c r="U106" s="1010" t="str">
        <f t="shared" si="3"/>
        <v/>
      </c>
    </row>
    <row r="107" spans="1:28" s="798" customFormat="1" ht="18" customHeight="1">
      <c r="A107" s="927"/>
      <c r="B107" s="937"/>
      <c r="C107" s="937"/>
      <c r="D107" s="937"/>
      <c r="E107" s="943"/>
      <c r="F107" s="946"/>
      <c r="G107" s="953"/>
      <c r="H107" s="959"/>
      <c r="I107" s="965" t="str">
        <f>IFERROR(VLOOKUP(U107,プルダウンリスト!$D$15:$E$70,2,FALSE),"")</f>
        <v/>
      </c>
      <c r="J107" s="965" t="str">
        <f t="shared" si="2"/>
        <v/>
      </c>
      <c r="K107" s="973"/>
      <c r="L107" s="973"/>
      <c r="M107" s="973"/>
      <c r="N107" s="973"/>
      <c r="O107" s="973"/>
      <c r="P107" s="983"/>
      <c r="Q107" s="943"/>
      <c r="R107" s="937"/>
      <c r="S107" s="999"/>
      <c r="U107" s="1010" t="str">
        <f t="shared" si="3"/>
        <v/>
      </c>
    </row>
    <row r="108" spans="1:28" s="798" customFormat="1" ht="18" customHeight="1">
      <c r="A108" s="927"/>
      <c r="B108" s="937"/>
      <c r="C108" s="937"/>
      <c r="D108" s="937"/>
      <c r="E108" s="943"/>
      <c r="F108" s="946"/>
      <c r="G108" s="953"/>
      <c r="H108" s="959"/>
      <c r="I108" s="965" t="str">
        <f>IFERROR(VLOOKUP(U108,プルダウンリスト!$D$15:$E$70,2,FALSE),"")</f>
        <v/>
      </c>
      <c r="J108" s="965" t="str">
        <f t="shared" si="2"/>
        <v/>
      </c>
      <c r="K108" s="973"/>
      <c r="L108" s="973"/>
      <c r="M108" s="973"/>
      <c r="N108" s="973"/>
      <c r="O108" s="973"/>
      <c r="P108" s="983"/>
      <c r="Q108" s="943"/>
      <c r="R108" s="937"/>
      <c r="S108" s="999"/>
      <c r="U108" s="1010" t="str">
        <f t="shared" si="3"/>
        <v/>
      </c>
    </row>
    <row r="109" spans="1:28" s="798" customFormat="1" ht="18" customHeight="1">
      <c r="A109" s="927"/>
      <c r="B109" s="937"/>
      <c r="C109" s="937"/>
      <c r="D109" s="937"/>
      <c r="E109" s="943"/>
      <c r="F109" s="946"/>
      <c r="G109" s="953"/>
      <c r="H109" s="959"/>
      <c r="I109" s="965" t="str">
        <f>IFERROR(VLOOKUP(U109,プルダウンリスト!$D$15:$E$70,2,FALSE),"")</f>
        <v/>
      </c>
      <c r="J109" s="965" t="str">
        <f t="shared" si="2"/>
        <v/>
      </c>
      <c r="K109" s="973"/>
      <c r="L109" s="973"/>
      <c r="M109" s="973"/>
      <c r="N109" s="973"/>
      <c r="O109" s="973"/>
      <c r="P109" s="983"/>
      <c r="Q109" s="943"/>
      <c r="R109" s="937"/>
      <c r="S109" s="999"/>
      <c r="U109" s="1010" t="str">
        <f t="shared" si="3"/>
        <v/>
      </c>
    </row>
    <row r="110" spans="1:28" s="798" customFormat="1" ht="18" customHeight="1">
      <c r="A110" s="927"/>
      <c r="B110" s="937"/>
      <c r="C110" s="937"/>
      <c r="D110" s="937"/>
      <c r="E110" s="943"/>
      <c r="F110" s="946"/>
      <c r="G110" s="953"/>
      <c r="H110" s="959"/>
      <c r="I110" s="965" t="str">
        <f>IFERROR(VLOOKUP(U110,プルダウンリスト!$D$15:$E$70,2,FALSE),"")</f>
        <v/>
      </c>
      <c r="J110" s="965" t="str">
        <f t="shared" si="2"/>
        <v/>
      </c>
      <c r="K110" s="973"/>
      <c r="L110" s="973"/>
      <c r="M110" s="973"/>
      <c r="N110" s="973"/>
      <c r="O110" s="973"/>
      <c r="P110" s="983"/>
      <c r="Q110" s="943"/>
      <c r="R110" s="937"/>
      <c r="S110" s="999"/>
      <c r="U110" s="1010" t="str">
        <f t="shared" si="3"/>
        <v/>
      </c>
    </row>
    <row r="111" spans="1:28" s="798" customFormat="1" ht="18" customHeight="1">
      <c r="A111" s="927"/>
      <c r="B111" s="937"/>
      <c r="C111" s="937"/>
      <c r="D111" s="937"/>
      <c r="E111" s="943"/>
      <c r="F111" s="946"/>
      <c r="G111" s="953"/>
      <c r="H111" s="959"/>
      <c r="I111" s="965" t="str">
        <f>IFERROR(VLOOKUP(U111,プルダウンリスト!$D$15:$E$70,2,FALSE),"")</f>
        <v/>
      </c>
      <c r="J111" s="965" t="str">
        <f t="shared" si="2"/>
        <v/>
      </c>
      <c r="K111" s="973"/>
      <c r="L111" s="973"/>
      <c r="M111" s="973"/>
      <c r="N111" s="973"/>
      <c r="O111" s="973"/>
      <c r="P111" s="983"/>
      <c r="Q111" s="943"/>
      <c r="R111" s="937"/>
      <c r="S111" s="999"/>
      <c r="U111" s="1010" t="str">
        <f t="shared" si="3"/>
        <v/>
      </c>
    </row>
    <row r="112" spans="1:28" s="798" customFormat="1" ht="18" customHeight="1">
      <c r="A112" s="927"/>
      <c r="B112" s="937"/>
      <c r="C112" s="937"/>
      <c r="D112" s="937"/>
      <c r="E112" s="943"/>
      <c r="F112" s="946"/>
      <c r="G112" s="953"/>
      <c r="H112" s="959"/>
      <c r="I112" s="965" t="str">
        <f>IFERROR(VLOOKUP(U112,プルダウンリスト!$D$15:$E$70,2,FALSE),"")</f>
        <v/>
      </c>
      <c r="J112" s="965" t="str">
        <f t="shared" si="2"/>
        <v/>
      </c>
      <c r="K112" s="973"/>
      <c r="L112" s="973"/>
      <c r="M112" s="973"/>
      <c r="N112" s="973"/>
      <c r="O112" s="973"/>
      <c r="P112" s="983"/>
      <c r="Q112" s="943"/>
      <c r="R112" s="937"/>
      <c r="S112" s="999"/>
      <c r="U112" s="1010" t="str">
        <f t="shared" si="3"/>
        <v/>
      </c>
    </row>
    <row r="113" spans="1:21" s="798" customFormat="1" ht="18" customHeight="1">
      <c r="A113" s="927"/>
      <c r="B113" s="937"/>
      <c r="C113" s="937"/>
      <c r="D113" s="937"/>
      <c r="E113" s="943"/>
      <c r="F113" s="946"/>
      <c r="G113" s="953"/>
      <c r="H113" s="959"/>
      <c r="I113" s="965" t="str">
        <f>IFERROR(VLOOKUP(U113,プルダウンリスト!$D$15:$E$70,2,FALSE),"")</f>
        <v/>
      </c>
      <c r="J113" s="965" t="str">
        <f t="shared" si="2"/>
        <v/>
      </c>
      <c r="K113" s="973"/>
      <c r="L113" s="973"/>
      <c r="M113" s="973"/>
      <c r="N113" s="973"/>
      <c r="O113" s="973"/>
      <c r="P113" s="983"/>
      <c r="Q113" s="943"/>
      <c r="R113" s="937"/>
      <c r="S113" s="999"/>
      <c r="U113" s="1010" t="str">
        <f t="shared" si="3"/>
        <v/>
      </c>
    </row>
    <row r="114" spans="1:21" s="798" customFormat="1" ht="18" customHeight="1">
      <c r="A114" s="927"/>
      <c r="B114" s="937"/>
      <c r="C114" s="937"/>
      <c r="D114" s="937"/>
      <c r="E114" s="943"/>
      <c r="F114" s="946"/>
      <c r="G114" s="953"/>
      <c r="H114" s="959"/>
      <c r="I114" s="965" t="str">
        <f>IFERROR(VLOOKUP(U114,プルダウンリスト!$D$15:$E$70,2,FALSE),"")</f>
        <v/>
      </c>
      <c r="J114" s="965" t="str">
        <f t="shared" si="2"/>
        <v/>
      </c>
      <c r="K114" s="973"/>
      <c r="L114" s="973"/>
      <c r="M114" s="973"/>
      <c r="N114" s="973"/>
      <c r="O114" s="973"/>
      <c r="P114" s="983"/>
      <c r="Q114" s="943"/>
      <c r="R114" s="937"/>
      <c r="S114" s="999"/>
      <c r="U114" s="1010" t="str">
        <f t="shared" si="3"/>
        <v/>
      </c>
    </row>
    <row r="115" spans="1:21" s="798" customFormat="1" ht="18" customHeight="1">
      <c r="A115" s="927"/>
      <c r="B115" s="937"/>
      <c r="C115" s="937"/>
      <c r="D115" s="937"/>
      <c r="E115" s="943"/>
      <c r="F115" s="946"/>
      <c r="G115" s="953"/>
      <c r="H115" s="959"/>
      <c r="I115" s="965" t="str">
        <f>IFERROR(VLOOKUP(U115,プルダウンリスト!$D$15:$E$70,2,FALSE),"")</f>
        <v/>
      </c>
      <c r="J115" s="965" t="str">
        <f t="shared" si="2"/>
        <v/>
      </c>
      <c r="K115" s="973"/>
      <c r="L115" s="973"/>
      <c r="M115" s="973"/>
      <c r="N115" s="973"/>
      <c r="O115" s="973"/>
      <c r="P115" s="983"/>
      <c r="Q115" s="943"/>
      <c r="R115" s="937"/>
      <c r="S115" s="999"/>
      <c r="U115" s="1010" t="str">
        <f t="shared" si="3"/>
        <v/>
      </c>
    </row>
    <row r="116" spans="1:21" s="798" customFormat="1" ht="18" customHeight="1">
      <c r="A116" s="927"/>
      <c r="B116" s="937"/>
      <c r="C116" s="937"/>
      <c r="D116" s="937"/>
      <c r="E116" s="943"/>
      <c r="F116" s="946"/>
      <c r="G116" s="953"/>
      <c r="H116" s="959"/>
      <c r="I116" s="965" t="str">
        <f>IFERROR(VLOOKUP(U116,プルダウンリスト!$D$15:$E$70,2,FALSE),"")</f>
        <v/>
      </c>
      <c r="J116" s="965" t="str">
        <f t="shared" si="2"/>
        <v/>
      </c>
      <c r="K116" s="973"/>
      <c r="L116" s="973"/>
      <c r="M116" s="973"/>
      <c r="N116" s="973"/>
      <c r="O116" s="973"/>
      <c r="P116" s="983"/>
      <c r="Q116" s="943"/>
      <c r="R116" s="937"/>
      <c r="S116" s="999"/>
      <c r="U116" s="1010" t="str">
        <f t="shared" si="3"/>
        <v/>
      </c>
    </row>
    <row r="117" spans="1:21" s="798" customFormat="1" ht="18" customHeight="1">
      <c r="A117" s="927"/>
      <c r="B117" s="937"/>
      <c r="C117" s="937"/>
      <c r="D117" s="937"/>
      <c r="E117" s="943"/>
      <c r="F117" s="946"/>
      <c r="G117" s="953"/>
      <c r="H117" s="959"/>
      <c r="I117" s="965" t="str">
        <f>IFERROR(VLOOKUP(U117,プルダウンリスト!$D$15:$E$70,2,FALSE),"")</f>
        <v/>
      </c>
      <c r="J117" s="965" t="str">
        <f t="shared" si="2"/>
        <v/>
      </c>
      <c r="K117" s="973"/>
      <c r="L117" s="973"/>
      <c r="M117" s="973"/>
      <c r="N117" s="973"/>
      <c r="O117" s="973"/>
      <c r="P117" s="983"/>
      <c r="Q117" s="943"/>
      <c r="R117" s="937"/>
      <c r="S117" s="999"/>
      <c r="U117" s="1010" t="str">
        <f t="shared" si="3"/>
        <v/>
      </c>
    </row>
    <row r="118" spans="1:21" s="798" customFormat="1" ht="18" customHeight="1">
      <c r="A118" s="927"/>
      <c r="B118" s="937"/>
      <c r="C118" s="937"/>
      <c r="D118" s="937"/>
      <c r="E118" s="943"/>
      <c r="F118" s="946"/>
      <c r="G118" s="953"/>
      <c r="H118" s="959"/>
      <c r="I118" s="965" t="str">
        <f>IFERROR(VLOOKUP(U118,プルダウンリスト!$D$15:$E$70,2,FALSE),"")</f>
        <v/>
      </c>
      <c r="J118" s="965" t="str">
        <f t="shared" si="2"/>
        <v/>
      </c>
      <c r="K118" s="973"/>
      <c r="L118" s="973"/>
      <c r="M118" s="973"/>
      <c r="N118" s="973"/>
      <c r="O118" s="973"/>
      <c r="P118" s="983"/>
      <c r="Q118" s="943"/>
      <c r="R118" s="937"/>
      <c r="S118" s="999"/>
      <c r="U118" s="1010" t="str">
        <f t="shared" si="3"/>
        <v/>
      </c>
    </row>
    <row r="119" spans="1:21" s="798" customFormat="1" ht="18" customHeight="1">
      <c r="A119" s="927"/>
      <c r="B119" s="937"/>
      <c r="C119" s="937"/>
      <c r="D119" s="937"/>
      <c r="E119" s="943"/>
      <c r="F119" s="946"/>
      <c r="G119" s="953"/>
      <c r="H119" s="959"/>
      <c r="I119" s="965" t="str">
        <f>IFERROR(VLOOKUP(U119,プルダウンリスト!$D$15:$E$70,2,FALSE),"")</f>
        <v/>
      </c>
      <c r="J119" s="965" t="str">
        <f t="shared" si="2"/>
        <v/>
      </c>
      <c r="K119" s="973"/>
      <c r="L119" s="973"/>
      <c r="M119" s="973"/>
      <c r="N119" s="973"/>
      <c r="O119" s="973"/>
      <c r="P119" s="983"/>
      <c r="Q119" s="943"/>
      <c r="R119" s="937"/>
      <c r="S119" s="999"/>
      <c r="U119" s="1010" t="str">
        <f t="shared" si="3"/>
        <v/>
      </c>
    </row>
    <row r="120" spans="1:21" s="798" customFormat="1" ht="18" customHeight="1">
      <c r="A120" s="927"/>
      <c r="B120" s="937"/>
      <c r="C120" s="937"/>
      <c r="D120" s="937"/>
      <c r="E120" s="943"/>
      <c r="F120" s="946"/>
      <c r="G120" s="953"/>
      <c r="H120" s="959"/>
      <c r="I120" s="965" t="str">
        <f>IFERROR(VLOOKUP(U120,プルダウンリスト!$D$15:$E$70,2,FALSE),"")</f>
        <v/>
      </c>
      <c r="J120" s="965" t="str">
        <f t="shared" si="2"/>
        <v/>
      </c>
      <c r="K120" s="973"/>
      <c r="L120" s="973"/>
      <c r="M120" s="973"/>
      <c r="N120" s="973"/>
      <c r="O120" s="973"/>
      <c r="P120" s="983"/>
      <c r="Q120" s="943"/>
      <c r="R120" s="937"/>
      <c r="S120" s="999"/>
      <c r="U120" s="1010" t="str">
        <f t="shared" si="3"/>
        <v/>
      </c>
    </row>
    <row r="121" spans="1:21" s="798" customFormat="1" ht="18" customHeight="1">
      <c r="A121" s="927"/>
      <c r="B121" s="937"/>
      <c r="C121" s="937"/>
      <c r="D121" s="937"/>
      <c r="E121" s="943"/>
      <c r="F121" s="946"/>
      <c r="G121" s="953"/>
      <c r="H121" s="959"/>
      <c r="I121" s="965" t="str">
        <f>IFERROR(VLOOKUP(U121,プルダウンリスト!$D$15:$E$70,2,FALSE),"")</f>
        <v/>
      </c>
      <c r="J121" s="965" t="str">
        <f t="shared" si="2"/>
        <v/>
      </c>
      <c r="K121" s="973"/>
      <c r="L121" s="973"/>
      <c r="M121" s="973"/>
      <c r="N121" s="973"/>
      <c r="O121" s="973"/>
      <c r="P121" s="983"/>
      <c r="Q121" s="943"/>
      <c r="R121" s="937"/>
      <c r="S121" s="999"/>
      <c r="U121" s="1010" t="str">
        <f t="shared" si="3"/>
        <v/>
      </c>
    </row>
    <row r="122" spans="1:21" s="798" customFormat="1" ht="18" customHeight="1">
      <c r="A122" s="927"/>
      <c r="B122" s="937"/>
      <c r="C122" s="937"/>
      <c r="D122" s="937"/>
      <c r="E122" s="943"/>
      <c r="F122" s="946"/>
      <c r="G122" s="953"/>
      <c r="H122" s="959"/>
      <c r="I122" s="965" t="str">
        <f>IFERROR(VLOOKUP(U122,プルダウンリスト!$D$15:$E$70,2,FALSE),"")</f>
        <v/>
      </c>
      <c r="J122" s="965" t="str">
        <f t="shared" si="2"/>
        <v/>
      </c>
      <c r="K122" s="973"/>
      <c r="L122" s="973"/>
      <c r="M122" s="973"/>
      <c r="N122" s="973"/>
      <c r="O122" s="973"/>
      <c r="P122" s="983"/>
      <c r="Q122" s="943"/>
      <c r="R122" s="937"/>
      <c r="S122" s="999"/>
      <c r="U122" s="1010" t="str">
        <f t="shared" si="3"/>
        <v/>
      </c>
    </row>
    <row r="123" spans="1:21" s="798" customFormat="1" ht="18" customHeight="1">
      <c r="A123" s="927"/>
      <c r="B123" s="937"/>
      <c r="C123" s="937"/>
      <c r="D123" s="937"/>
      <c r="E123" s="943"/>
      <c r="F123" s="946"/>
      <c r="G123" s="953"/>
      <c r="H123" s="959"/>
      <c r="I123" s="965" t="str">
        <f>IFERROR(VLOOKUP(U123,プルダウンリスト!$D$15:$E$70,2,FALSE),"")</f>
        <v/>
      </c>
      <c r="J123" s="965" t="str">
        <f t="shared" si="2"/>
        <v/>
      </c>
      <c r="K123" s="973"/>
      <c r="L123" s="973"/>
      <c r="M123" s="973"/>
      <c r="N123" s="973"/>
      <c r="O123" s="973"/>
      <c r="P123" s="983"/>
      <c r="Q123" s="943"/>
      <c r="R123" s="937"/>
      <c r="S123" s="999"/>
      <c r="U123" s="1010" t="str">
        <f t="shared" si="3"/>
        <v/>
      </c>
    </row>
    <row r="124" spans="1:21" s="798" customFormat="1" ht="18" customHeight="1">
      <c r="A124" s="927"/>
      <c r="B124" s="937"/>
      <c r="C124" s="937"/>
      <c r="D124" s="937"/>
      <c r="E124" s="943"/>
      <c r="F124" s="946"/>
      <c r="G124" s="953"/>
      <c r="H124" s="959"/>
      <c r="I124" s="965" t="str">
        <f>IFERROR(VLOOKUP(U124,プルダウンリスト!$D$15:$E$70,2,FALSE),"")</f>
        <v/>
      </c>
      <c r="J124" s="965" t="str">
        <f t="shared" si="2"/>
        <v/>
      </c>
      <c r="K124" s="973"/>
      <c r="L124" s="973"/>
      <c r="M124" s="973"/>
      <c r="N124" s="973"/>
      <c r="O124" s="973"/>
      <c r="P124" s="983"/>
      <c r="Q124" s="943"/>
      <c r="R124" s="937"/>
      <c r="S124" s="999"/>
      <c r="U124" s="1010" t="str">
        <f t="shared" si="3"/>
        <v/>
      </c>
    </row>
    <row r="125" spans="1:21" s="798" customFormat="1" ht="18" customHeight="1">
      <c r="A125" s="927"/>
      <c r="B125" s="937"/>
      <c r="C125" s="937"/>
      <c r="D125" s="937"/>
      <c r="E125" s="943"/>
      <c r="F125" s="946"/>
      <c r="G125" s="953"/>
      <c r="H125" s="959"/>
      <c r="I125" s="965" t="str">
        <f>IFERROR(VLOOKUP(U125,プルダウンリスト!$D$15:$E$70,2,FALSE),"")</f>
        <v/>
      </c>
      <c r="J125" s="965" t="str">
        <f t="shared" si="2"/>
        <v/>
      </c>
      <c r="K125" s="973"/>
      <c r="L125" s="973"/>
      <c r="M125" s="973"/>
      <c r="N125" s="973"/>
      <c r="O125" s="973"/>
      <c r="P125" s="983"/>
      <c r="Q125" s="943"/>
      <c r="R125" s="937"/>
      <c r="S125" s="999"/>
      <c r="U125" s="1010" t="str">
        <f t="shared" si="3"/>
        <v/>
      </c>
    </row>
    <row r="126" spans="1:21" s="798" customFormat="1" ht="18" customHeight="1">
      <c r="A126" s="927"/>
      <c r="B126" s="937"/>
      <c r="C126" s="937"/>
      <c r="D126" s="937"/>
      <c r="E126" s="943"/>
      <c r="F126" s="946"/>
      <c r="G126" s="953"/>
      <c r="H126" s="959"/>
      <c r="I126" s="965" t="str">
        <f>IFERROR(VLOOKUP(U126,プルダウンリスト!$D$15:$E$70,2,FALSE),"")</f>
        <v/>
      </c>
      <c r="J126" s="965" t="str">
        <f t="shared" si="2"/>
        <v/>
      </c>
      <c r="K126" s="973"/>
      <c r="L126" s="973"/>
      <c r="M126" s="973"/>
      <c r="N126" s="973"/>
      <c r="O126" s="973"/>
      <c r="P126" s="983"/>
      <c r="Q126" s="943"/>
      <c r="R126" s="937"/>
      <c r="S126" s="999"/>
      <c r="U126" s="1010" t="str">
        <f t="shared" si="3"/>
        <v/>
      </c>
    </row>
    <row r="127" spans="1:21" s="798" customFormat="1" ht="18" customHeight="1">
      <c r="A127" s="927"/>
      <c r="B127" s="937"/>
      <c r="C127" s="937"/>
      <c r="D127" s="937"/>
      <c r="E127" s="943"/>
      <c r="F127" s="946"/>
      <c r="G127" s="953"/>
      <c r="H127" s="959"/>
      <c r="I127" s="965" t="str">
        <f>IFERROR(VLOOKUP(U127,プルダウンリスト!$D$15:$E$70,2,FALSE),"")</f>
        <v/>
      </c>
      <c r="J127" s="965" t="str">
        <f t="shared" si="2"/>
        <v/>
      </c>
      <c r="K127" s="973"/>
      <c r="L127" s="973"/>
      <c r="M127" s="973"/>
      <c r="N127" s="973"/>
      <c r="O127" s="973"/>
      <c r="P127" s="983"/>
      <c r="Q127" s="943"/>
      <c r="R127" s="937"/>
      <c r="S127" s="999"/>
      <c r="U127" s="1010" t="str">
        <f t="shared" si="3"/>
        <v/>
      </c>
    </row>
    <row r="128" spans="1:21" s="798" customFormat="1" ht="18" customHeight="1">
      <c r="A128" s="927"/>
      <c r="B128" s="937"/>
      <c r="C128" s="937"/>
      <c r="D128" s="937"/>
      <c r="E128" s="943"/>
      <c r="F128" s="946"/>
      <c r="G128" s="953"/>
      <c r="H128" s="959"/>
      <c r="I128" s="965" t="str">
        <f>IFERROR(VLOOKUP(U128,プルダウンリスト!$D$15:$E$70,2,FALSE),"")</f>
        <v/>
      </c>
      <c r="J128" s="965" t="str">
        <f t="shared" si="2"/>
        <v/>
      </c>
      <c r="K128" s="973"/>
      <c r="L128" s="973"/>
      <c r="M128" s="973"/>
      <c r="N128" s="973"/>
      <c r="O128" s="973"/>
      <c r="P128" s="983"/>
      <c r="Q128" s="943"/>
      <c r="R128" s="937"/>
      <c r="S128" s="999"/>
      <c r="U128" s="1010" t="str">
        <f t="shared" si="3"/>
        <v/>
      </c>
    </row>
    <row r="129" spans="1:28" s="798" customFormat="1" ht="18" customHeight="1">
      <c r="A129" s="927"/>
      <c r="B129" s="937"/>
      <c r="C129" s="937"/>
      <c r="D129" s="937"/>
      <c r="E129" s="943"/>
      <c r="F129" s="946"/>
      <c r="G129" s="953"/>
      <c r="H129" s="959"/>
      <c r="I129" s="965" t="str">
        <f>IFERROR(VLOOKUP(U129,プルダウンリスト!$D$15:$E$70,2,FALSE),"")</f>
        <v/>
      </c>
      <c r="J129" s="965" t="str">
        <f t="shared" si="2"/>
        <v/>
      </c>
      <c r="K129" s="973"/>
      <c r="L129" s="973"/>
      <c r="M129" s="973"/>
      <c r="N129" s="973"/>
      <c r="O129" s="973"/>
      <c r="P129" s="983"/>
      <c r="Q129" s="943"/>
      <c r="R129" s="937"/>
      <c r="S129" s="999"/>
      <c r="U129" s="1010" t="str">
        <f t="shared" si="3"/>
        <v/>
      </c>
    </row>
    <row r="130" spans="1:28" s="916" customFormat="1">
      <c r="A130" s="927"/>
      <c r="B130" s="937"/>
      <c r="C130" s="937"/>
      <c r="D130" s="937"/>
      <c r="E130" s="943"/>
      <c r="F130" s="946"/>
      <c r="G130" s="953"/>
      <c r="H130" s="959"/>
      <c r="I130" s="965" t="str">
        <f>IFERROR(VLOOKUP(U130,プルダウンリスト!$D$15:$E$70,2,FALSE),"")</f>
        <v/>
      </c>
      <c r="J130" s="965" t="str">
        <f t="shared" si="2"/>
        <v/>
      </c>
      <c r="K130" s="973"/>
      <c r="L130" s="973"/>
      <c r="M130" s="973"/>
      <c r="N130" s="973"/>
      <c r="O130" s="973"/>
      <c r="P130" s="983"/>
      <c r="Q130" s="943"/>
      <c r="R130" s="937"/>
      <c r="S130" s="999"/>
      <c r="T130" s="798"/>
      <c r="U130" s="1010" t="str">
        <f t="shared" si="3"/>
        <v/>
      </c>
      <c r="V130" s="798"/>
      <c r="W130" s="798"/>
      <c r="X130" s="798"/>
      <c r="Y130" s="798"/>
      <c r="Z130" s="798"/>
      <c r="AA130" s="798"/>
      <c r="AB130" s="798"/>
    </row>
    <row r="131" spans="1:28" s="916" customFormat="1">
      <c r="A131" s="927"/>
      <c r="B131" s="937"/>
      <c r="C131" s="937"/>
      <c r="D131" s="937"/>
      <c r="E131" s="943"/>
      <c r="F131" s="946"/>
      <c r="G131" s="953"/>
      <c r="H131" s="959"/>
      <c r="I131" s="965" t="str">
        <f>IFERROR(VLOOKUP(U131,プルダウンリスト!$D$15:$E$70,2,FALSE),"")</f>
        <v/>
      </c>
      <c r="J131" s="965" t="str">
        <f t="shared" si="2"/>
        <v/>
      </c>
      <c r="K131" s="973"/>
      <c r="L131" s="973"/>
      <c r="M131" s="973"/>
      <c r="N131" s="973"/>
      <c r="O131" s="973"/>
      <c r="P131" s="983"/>
      <c r="Q131" s="943"/>
      <c r="R131" s="937"/>
      <c r="S131" s="999"/>
      <c r="T131" s="798"/>
      <c r="U131" s="1010" t="str">
        <f t="shared" si="3"/>
        <v/>
      </c>
      <c r="V131" s="798"/>
      <c r="W131" s="798"/>
      <c r="X131" s="798"/>
      <c r="Y131" s="798"/>
      <c r="Z131" s="798"/>
      <c r="AA131" s="798"/>
      <c r="AB131" s="798"/>
    </row>
    <row r="132" spans="1:28" s="916" customFormat="1">
      <c r="A132" s="927"/>
      <c r="B132" s="937"/>
      <c r="C132" s="937"/>
      <c r="D132" s="937"/>
      <c r="E132" s="943"/>
      <c r="F132" s="946"/>
      <c r="G132" s="953"/>
      <c r="H132" s="959"/>
      <c r="I132" s="965" t="str">
        <f>IFERROR(VLOOKUP(U132,プルダウンリスト!$D$15:$E$70,2,FALSE),"")</f>
        <v/>
      </c>
      <c r="J132" s="965" t="str">
        <f t="shared" si="2"/>
        <v/>
      </c>
      <c r="K132" s="973"/>
      <c r="L132" s="973"/>
      <c r="M132" s="973"/>
      <c r="N132" s="973"/>
      <c r="O132" s="973"/>
      <c r="P132" s="983"/>
      <c r="Q132" s="943"/>
      <c r="R132" s="937"/>
      <c r="S132" s="999"/>
      <c r="T132" s="798"/>
      <c r="U132" s="1010" t="str">
        <f t="shared" si="3"/>
        <v/>
      </c>
      <c r="V132" s="798"/>
      <c r="W132" s="798"/>
      <c r="X132" s="798"/>
      <c r="Y132" s="798"/>
      <c r="Z132" s="798"/>
      <c r="AA132" s="798"/>
      <c r="AB132" s="798"/>
    </row>
    <row r="133" spans="1:28" s="916" customFormat="1">
      <c r="A133" s="927"/>
      <c r="B133" s="937"/>
      <c r="C133" s="937"/>
      <c r="D133" s="937"/>
      <c r="E133" s="943"/>
      <c r="F133" s="946"/>
      <c r="G133" s="953"/>
      <c r="H133" s="959"/>
      <c r="I133" s="965" t="str">
        <f>IFERROR(VLOOKUP(U133,プルダウンリスト!$D$15:$E$70,2,FALSE),"")</f>
        <v/>
      </c>
      <c r="J133" s="965" t="str">
        <f t="shared" si="2"/>
        <v/>
      </c>
      <c r="K133" s="973"/>
      <c r="L133" s="973"/>
      <c r="M133" s="973"/>
      <c r="N133" s="973"/>
      <c r="O133" s="973"/>
      <c r="P133" s="983"/>
      <c r="Q133" s="943"/>
      <c r="R133" s="937"/>
      <c r="S133" s="999"/>
      <c r="T133" s="798"/>
      <c r="U133" s="1010" t="str">
        <f t="shared" si="3"/>
        <v/>
      </c>
      <c r="V133" s="798"/>
      <c r="W133" s="798"/>
      <c r="X133" s="798"/>
      <c r="Y133" s="798"/>
      <c r="Z133" s="798"/>
      <c r="AA133" s="798"/>
      <c r="AB133" s="798"/>
    </row>
    <row r="134" spans="1:28" s="916" customFormat="1">
      <c r="A134" s="927"/>
      <c r="B134" s="937"/>
      <c r="C134" s="937"/>
      <c r="D134" s="937"/>
      <c r="E134" s="943"/>
      <c r="F134" s="946"/>
      <c r="G134" s="953"/>
      <c r="H134" s="959"/>
      <c r="I134" s="965" t="str">
        <f>IFERROR(VLOOKUP(U134,プルダウンリスト!$D$15:$E$70,2,FALSE),"")</f>
        <v/>
      </c>
      <c r="J134" s="965" t="str">
        <f t="shared" si="2"/>
        <v/>
      </c>
      <c r="K134" s="973"/>
      <c r="L134" s="973"/>
      <c r="M134" s="973"/>
      <c r="N134" s="973"/>
      <c r="O134" s="973"/>
      <c r="P134" s="983"/>
      <c r="Q134" s="943"/>
      <c r="R134" s="937"/>
      <c r="S134" s="999"/>
      <c r="T134" s="798"/>
      <c r="U134" s="1010" t="str">
        <f t="shared" si="3"/>
        <v/>
      </c>
    </row>
    <row r="135" spans="1:28" s="916" customFormat="1">
      <c r="A135" s="927"/>
      <c r="B135" s="937"/>
      <c r="C135" s="937"/>
      <c r="D135" s="937"/>
      <c r="E135" s="943"/>
      <c r="F135" s="946"/>
      <c r="G135" s="953"/>
      <c r="H135" s="959"/>
      <c r="I135" s="965" t="str">
        <f>IFERROR(VLOOKUP(U135,プルダウンリスト!$D$15:$E$70,2,FALSE),"")</f>
        <v/>
      </c>
      <c r="J135" s="965" t="str">
        <f t="shared" si="2"/>
        <v/>
      </c>
      <c r="K135" s="973"/>
      <c r="L135" s="973"/>
      <c r="M135" s="973"/>
      <c r="N135" s="973"/>
      <c r="O135" s="973"/>
      <c r="P135" s="983"/>
      <c r="Q135" s="943"/>
      <c r="R135" s="937"/>
      <c r="S135" s="999"/>
      <c r="T135" s="798"/>
      <c r="U135" s="1010" t="str">
        <f t="shared" si="3"/>
        <v/>
      </c>
    </row>
    <row r="136" spans="1:28" s="916" customFormat="1">
      <c r="A136" s="927"/>
      <c r="B136" s="937"/>
      <c r="C136" s="937"/>
      <c r="D136" s="937"/>
      <c r="E136" s="943"/>
      <c r="F136" s="946"/>
      <c r="G136" s="953"/>
      <c r="H136" s="959"/>
      <c r="I136" s="965" t="str">
        <f>IFERROR(VLOOKUP(U136,プルダウンリスト!$D$15:$E$70,2,FALSE),"")</f>
        <v/>
      </c>
      <c r="J136" s="965" t="str">
        <f t="shared" si="2"/>
        <v/>
      </c>
      <c r="K136" s="973"/>
      <c r="L136" s="973"/>
      <c r="M136" s="973"/>
      <c r="N136" s="973"/>
      <c r="O136" s="973"/>
      <c r="P136" s="983"/>
      <c r="Q136" s="943"/>
      <c r="R136" s="937"/>
      <c r="S136" s="999"/>
      <c r="T136" s="798"/>
      <c r="U136" s="1010" t="str">
        <f t="shared" si="3"/>
        <v/>
      </c>
    </row>
    <row r="137" spans="1:28" s="916" customFormat="1">
      <c r="A137" s="927"/>
      <c r="B137" s="937"/>
      <c r="C137" s="937"/>
      <c r="D137" s="937"/>
      <c r="E137" s="943"/>
      <c r="F137" s="946"/>
      <c r="G137" s="953"/>
      <c r="H137" s="959"/>
      <c r="I137" s="965" t="str">
        <f>IFERROR(VLOOKUP(U137,プルダウンリスト!$D$15:$E$70,2,FALSE),"")</f>
        <v/>
      </c>
      <c r="J137" s="965" t="str">
        <f t="shared" si="2"/>
        <v/>
      </c>
      <c r="K137" s="973"/>
      <c r="L137" s="973"/>
      <c r="M137" s="973"/>
      <c r="N137" s="973"/>
      <c r="O137" s="973"/>
      <c r="P137" s="983"/>
      <c r="Q137" s="943"/>
      <c r="R137" s="937"/>
      <c r="S137" s="999"/>
      <c r="T137" s="798"/>
      <c r="U137" s="1010" t="str">
        <f t="shared" si="3"/>
        <v/>
      </c>
    </row>
    <row r="138" spans="1:28" s="916" customFormat="1">
      <c r="A138" s="927"/>
      <c r="B138" s="937"/>
      <c r="C138" s="937"/>
      <c r="D138" s="937"/>
      <c r="E138" s="943"/>
      <c r="F138" s="946"/>
      <c r="G138" s="953"/>
      <c r="H138" s="959"/>
      <c r="I138" s="965" t="str">
        <f>IFERROR(VLOOKUP(U138,プルダウンリスト!$D$15:$E$70,2,FALSE),"")</f>
        <v/>
      </c>
      <c r="J138" s="965" t="str">
        <f t="shared" si="2"/>
        <v/>
      </c>
      <c r="K138" s="973"/>
      <c r="L138" s="973"/>
      <c r="M138" s="973"/>
      <c r="N138" s="973"/>
      <c r="O138" s="973"/>
      <c r="P138" s="983"/>
      <c r="Q138" s="943"/>
      <c r="R138" s="937"/>
      <c r="S138" s="999"/>
      <c r="T138" s="798"/>
      <c r="U138" s="1010" t="str">
        <f t="shared" si="3"/>
        <v/>
      </c>
    </row>
    <row r="139" spans="1:28" s="916" customFormat="1">
      <c r="A139" s="927"/>
      <c r="B139" s="937"/>
      <c r="C139" s="937"/>
      <c r="D139" s="937"/>
      <c r="E139" s="943"/>
      <c r="F139" s="946"/>
      <c r="G139" s="953"/>
      <c r="H139" s="959"/>
      <c r="I139" s="965" t="str">
        <f>IFERROR(VLOOKUP(U139,プルダウンリスト!$D$15:$E$70,2,FALSE),"")</f>
        <v/>
      </c>
      <c r="J139" s="965" t="str">
        <f t="shared" si="2"/>
        <v/>
      </c>
      <c r="K139" s="973"/>
      <c r="L139" s="973"/>
      <c r="M139" s="973"/>
      <c r="N139" s="973"/>
      <c r="O139" s="973"/>
      <c r="P139" s="983"/>
      <c r="Q139" s="943"/>
      <c r="R139" s="937"/>
      <c r="S139" s="999"/>
      <c r="T139" s="798"/>
      <c r="U139" s="1010" t="str">
        <f t="shared" si="3"/>
        <v/>
      </c>
    </row>
    <row r="140" spans="1:28" s="916" customFormat="1">
      <c r="A140" s="927"/>
      <c r="B140" s="937"/>
      <c r="C140" s="937"/>
      <c r="D140" s="937"/>
      <c r="E140" s="943"/>
      <c r="F140" s="946"/>
      <c r="G140" s="953"/>
      <c r="H140" s="959"/>
      <c r="I140" s="965" t="str">
        <f>IFERROR(VLOOKUP(U140,プルダウンリスト!$D$15:$E$70,2,FALSE),"")</f>
        <v/>
      </c>
      <c r="J140" s="965" t="str">
        <f t="shared" si="2"/>
        <v/>
      </c>
      <c r="K140" s="973"/>
      <c r="L140" s="973"/>
      <c r="M140" s="973"/>
      <c r="N140" s="973"/>
      <c r="O140" s="973"/>
      <c r="P140" s="983"/>
      <c r="Q140" s="943"/>
      <c r="R140" s="937"/>
      <c r="S140" s="999"/>
      <c r="T140" s="798"/>
      <c r="U140" s="1010" t="str">
        <f t="shared" si="3"/>
        <v/>
      </c>
    </row>
    <row r="141" spans="1:28" s="916" customFormat="1">
      <c r="A141" s="927"/>
      <c r="B141" s="937"/>
      <c r="C141" s="937"/>
      <c r="D141" s="937"/>
      <c r="E141" s="943"/>
      <c r="F141" s="946"/>
      <c r="G141" s="953"/>
      <c r="H141" s="959"/>
      <c r="I141" s="965" t="str">
        <f>IFERROR(VLOOKUP(U141,プルダウンリスト!$D$15:$E$70,2,FALSE),"")</f>
        <v/>
      </c>
      <c r="J141" s="965" t="str">
        <f t="shared" si="2"/>
        <v/>
      </c>
      <c r="K141" s="973"/>
      <c r="L141" s="973"/>
      <c r="M141" s="973"/>
      <c r="N141" s="973"/>
      <c r="O141" s="973"/>
      <c r="P141" s="983"/>
      <c r="Q141" s="943"/>
      <c r="R141" s="937"/>
      <c r="S141" s="999"/>
      <c r="T141" s="798"/>
      <c r="U141" s="1010" t="str">
        <f t="shared" si="3"/>
        <v/>
      </c>
    </row>
    <row r="142" spans="1:28" s="916" customFormat="1">
      <c r="A142" s="927"/>
      <c r="B142" s="937"/>
      <c r="C142" s="937"/>
      <c r="D142" s="937"/>
      <c r="E142" s="943"/>
      <c r="F142" s="946"/>
      <c r="G142" s="953"/>
      <c r="H142" s="959"/>
      <c r="I142" s="965" t="str">
        <f>IFERROR(VLOOKUP(U142,プルダウンリスト!$D$15:$E$70,2,FALSE),"")</f>
        <v/>
      </c>
      <c r="J142" s="965" t="str">
        <f t="shared" si="2"/>
        <v/>
      </c>
      <c r="K142" s="973"/>
      <c r="L142" s="973"/>
      <c r="M142" s="973"/>
      <c r="N142" s="973"/>
      <c r="O142" s="973"/>
      <c r="P142" s="983"/>
      <c r="Q142" s="943"/>
      <c r="R142" s="937"/>
      <c r="S142" s="999"/>
      <c r="T142" s="798"/>
      <c r="U142" s="1010" t="str">
        <f t="shared" si="3"/>
        <v/>
      </c>
    </row>
    <row r="143" spans="1:28" s="916" customFormat="1">
      <c r="A143" s="927"/>
      <c r="B143" s="937"/>
      <c r="C143" s="937"/>
      <c r="D143" s="937"/>
      <c r="E143" s="943"/>
      <c r="F143" s="946"/>
      <c r="G143" s="953"/>
      <c r="H143" s="959"/>
      <c r="I143" s="965" t="str">
        <f>IFERROR(VLOOKUP(U143,プルダウンリスト!$D$15:$E$70,2,FALSE),"")</f>
        <v/>
      </c>
      <c r="J143" s="965" t="str">
        <f t="shared" si="2"/>
        <v/>
      </c>
      <c r="K143" s="973"/>
      <c r="L143" s="973"/>
      <c r="M143" s="973"/>
      <c r="N143" s="973"/>
      <c r="O143" s="973"/>
      <c r="P143" s="983"/>
      <c r="Q143" s="943"/>
      <c r="R143" s="937"/>
      <c r="S143" s="999"/>
      <c r="T143" s="798"/>
      <c r="U143" s="1010" t="str">
        <f t="shared" si="3"/>
        <v/>
      </c>
    </row>
    <row r="144" spans="1:28" s="916" customFormat="1">
      <c r="A144" s="927"/>
      <c r="B144" s="937"/>
      <c r="C144" s="937"/>
      <c r="D144" s="937"/>
      <c r="E144" s="943"/>
      <c r="F144" s="946"/>
      <c r="G144" s="953"/>
      <c r="H144" s="959"/>
      <c r="I144" s="965" t="str">
        <f>IFERROR(VLOOKUP(U144,プルダウンリスト!$D$15:$E$70,2,FALSE),"")</f>
        <v/>
      </c>
      <c r="J144" s="965" t="str">
        <f t="shared" si="2"/>
        <v/>
      </c>
      <c r="K144" s="973"/>
      <c r="L144" s="973"/>
      <c r="M144" s="973"/>
      <c r="N144" s="973"/>
      <c r="O144" s="973"/>
      <c r="P144" s="983"/>
      <c r="Q144" s="943"/>
      <c r="R144" s="937"/>
      <c r="S144" s="999"/>
      <c r="T144" s="798"/>
      <c r="U144" s="1010" t="str">
        <f t="shared" si="3"/>
        <v/>
      </c>
    </row>
    <row r="145" spans="1:28" s="916" customFormat="1">
      <c r="A145" s="927"/>
      <c r="B145" s="937"/>
      <c r="C145" s="937"/>
      <c r="D145" s="937"/>
      <c r="E145" s="943"/>
      <c r="F145" s="946"/>
      <c r="G145" s="953"/>
      <c r="H145" s="959"/>
      <c r="I145" s="965" t="str">
        <f>IFERROR(VLOOKUP(U145,プルダウンリスト!$D$15:$E$70,2,FALSE),"")</f>
        <v/>
      </c>
      <c r="J145" s="965" t="str">
        <f t="shared" si="2"/>
        <v/>
      </c>
      <c r="K145" s="973"/>
      <c r="L145" s="973"/>
      <c r="M145" s="973"/>
      <c r="N145" s="973"/>
      <c r="O145" s="973"/>
      <c r="P145" s="983"/>
      <c r="Q145" s="943"/>
      <c r="R145" s="937"/>
      <c r="S145" s="999"/>
      <c r="T145" s="798"/>
      <c r="U145" s="1010" t="str">
        <f t="shared" si="3"/>
        <v/>
      </c>
    </row>
    <row r="146" spans="1:28" s="914" customFormat="1">
      <c r="A146" s="927"/>
      <c r="B146" s="937"/>
      <c r="C146" s="937"/>
      <c r="D146" s="937"/>
      <c r="E146" s="943"/>
      <c r="F146" s="946"/>
      <c r="G146" s="953"/>
      <c r="H146" s="959"/>
      <c r="I146" s="965" t="str">
        <f>IFERROR(VLOOKUP(U146,プルダウンリスト!$D$15:$E$70,2,FALSE),"")</f>
        <v/>
      </c>
      <c r="J146" s="965" t="str">
        <f t="shared" ref="J146:J200" si="4">IFERROR(ROUNDDOWN(F146*I146/1000,0),"")</f>
        <v/>
      </c>
      <c r="K146" s="973"/>
      <c r="L146" s="973"/>
      <c r="M146" s="973"/>
      <c r="N146" s="973"/>
      <c r="O146" s="973"/>
      <c r="P146" s="983"/>
      <c r="Q146" s="943"/>
      <c r="R146" s="937"/>
      <c r="S146" s="999"/>
      <c r="T146" s="798"/>
      <c r="U146" s="1010" t="str">
        <f t="shared" ref="U146:U200" si="5">$S$14&amp;E146&amp;G146</f>
        <v/>
      </c>
      <c r="V146" s="916"/>
      <c r="W146" s="916"/>
      <c r="X146" s="916"/>
      <c r="Y146" s="916"/>
      <c r="Z146" s="916"/>
      <c r="AA146" s="916"/>
      <c r="AB146" s="916"/>
    </row>
    <row r="147" spans="1:28" s="798" customFormat="1" ht="18" customHeight="1">
      <c r="A147" s="927"/>
      <c r="B147" s="937"/>
      <c r="C147" s="937"/>
      <c r="D147" s="937"/>
      <c r="E147" s="943"/>
      <c r="F147" s="946"/>
      <c r="G147" s="953"/>
      <c r="H147" s="959"/>
      <c r="I147" s="965" t="str">
        <f>IFERROR(VLOOKUP(U147,プルダウンリスト!$D$15:$E$70,2,FALSE),"")</f>
        <v/>
      </c>
      <c r="J147" s="965" t="str">
        <f t="shared" si="4"/>
        <v/>
      </c>
      <c r="K147" s="973"/>
      <c r="L147" s="973"/>
      <c r="M147" s="973"/>
      <c r="N147" s="973"/>
      <c r="O147" s="973"/>
      <c r="P147" s="983"/>
      <c r="Q147" s="943"/>
      <c r="R147" s="937"/>
      <c r="S147" s="999"/>
      <c r="U147" s="1010" t="str">
        <f t="shared" si="5"/>
        <v/>
      </c>
    </row>
    <row r="148" spans="1:28" s="798" customFormat="1" ht="18" customHeight="1">
      <c r="A148" s="927"/>
      <c r="B148" s="937"/>
      <c r="C148" s="937"/>
      <c r="D148" s="937"/>
      <c r="E148" s="943"/>
      <c r="F148" s="946"/>
      <c r="G148" s="953"/>
      <c r="H148" s="959"/>
      <c r="I148" s="965" t="str">
        <f>IFERROR(VLOOKUP(U148,プルダウンリスト!$D$15:$E$70,2,FALSE),"")</f>
        <v/>
      </c>
      <c r="J148" s="965" t="str">
        <f t="shared" si="4"/>
        <v/>
      </c>
      <c r="K148" s="973"/>
      <c r="L148" s="973"/>
      <c r="M148" s="973"/>
      <c r="N148" s="973"/>
      <c r="O148" s="973"/>
      <c r="P148" s="983"/>
      <c r="Q148" s="943"/>
      <c r="R148" s="937"/>
      <c r="S148" s="999"/>
      <c r="U148" s="1010" t="str">
        <f t="shared" si="5"/>
        <v/>
      </c>
    </row>
    <row r="149" spans="1:28" s="798" customFormat="1" ht="18" customHeight="1">
      <c r="A149" s="927"/>
      <c r="B149" s="937"/>
      <c r="C149" s="937"/>
      <c r="D149" s="937"/>
      <c r="E149" s="943"/>
      <c r="F149" s="946"/>
      <c r="G149" s="953"/>
      <c r="H149" s="959"/>
      <c r="I149" s="965" t="str">
        <f>IFERROR(VLOOKUP(U149,プルダウンリスト!$D$15:$E$70,2,FALSE),"")</f>
        <v/>
      </c>
      <c r="J149" s="965" t="str">
        <f t="shared" si="4"/>
        <v/>
      </c>
      <c r="K149" s="973"/>
      <c r="L149" s="973"/>
      <c r="M149" s="973"/>
      <c r="N149" s="973"/>
      <c r="O149" s="973"/>
      <c r="P149" s="983"/>
      <c r="Q149" s="943"/>
      <c r="R149" s="937"/>
      <c r="S149" s="999"/>
      <c r="U149" s="1010" t="str">
        <f t="shared" si="5"/>
        <v/>
      </c>
    </row>
    <row r="150" spans="1:28" s="798" customFormat="1" ht="18" customHeight="1">
      <c r="A150" s="927"/>
      <c r="B150" s="937"/>
      <c r="C150" s="937"/>
      <c r="D150" s="937"/>
      <c r="E150" s="943"/>
      <c r="F150" s="946"/>
      <c r="G150" s="953"/>
      <c r="H150" s="959"/>
      <c r="I150" s="965" t="str">
        <f>IFERROR(VLOOKUP(U150,プルダウンリスト!$D$15:$E$70,2,FALSE),"")</f>
        <v/>
      </c>
      <c r="J150" s="965" t="str">
        <f t="shared" si="4"/>
        <v/>
      </c>
      <c r="K150" s="973"/>
      <c r="L150" s="973"/>
      <c r="M150" s="973"/>
      <c r="N150" s="973"/>
      <c r="O150" s="973"/>
      <c r="P150" s="983"/>
      <c r="Q150" s="943"/>
      <c r="R150" s="937"/>
      <c r="S150" s="999"/>
      <c r="U150" s="1010" t="str">
        <f t="shared" si="5"/>
        <v/>
      </c>
    </row>
    <row r="151" spans="1:28" s="798" customFormat="1" ht="18" customHeight="1">
      <c r="A151" s="927"/>
      <c r="B151" s="937"/>
      <c r="C151" s="937"/>
      <c r="D151" s="937"/>
      <c r="E151" s="943"/>
      <c r="F151" s="946"/>
      <c r="G151" s="953"/>
      <c r="H151" s="959"/>
      <c r="I151" s="965" t="str">
        <f>IFERROR(VLOOKUP(U151,プルダウンリスト!$D$15:$E$70,2,FALSE),"")</f>
        <v/>
      </c>
      <c r="J151" s="965" t="str">
        <f t="shared" si="4"/>
        <v/>
      </c>
      <c r="K151" s="973"/>
      <c r="L151" s="973"/>
      <c r="M151" s="973"/>
      <c r="N151" s="973"/>
      <c r="O151" s="973"/>
      <c r="P151" s="983"/>
      <c r="Q151" s="943"/>
      <c r="R151" s="937"/>
      <c r="S151" s="999"/>
      <c r="U151" s="1010" t="str">
        <f t="shared" si="5"/>
        <v/>
      </c>
    </row>
    <row r="152" spans="1:28" s="798" customFormat="1" ht="18" customHeight="1">
      <c r="A152" s="927"/>
      <c r="B152" s="937"/>
      <c r="C152" s="937"/>
      <c r="D152" s="937"/>
      <c r="E152" s="943"/>
      <c r="F152" s="946"/>
      <c r="G152" s="953"/>
      <c r="H152" s="959"/>
      <c r="I152" s="965" t="str">
        <f>IFERROR(VLOOKUP(U152,プルダウンリスト!$D$15:$E$70,2,FALSE),"")</f>
        <v/>
      </c>
      <c r="J152" s="965" t="str">
        <f t="shared" si="4"/>
        <v/>
      </c>
      <c r="K152" s="973"/>
      <c r="L152" s="973"/>
      <c r="M152" s="973"/>
      <c r="N152" s="973"/>
      <c r="O152" s="973"/>
      <c r="P152" s="983"/>
      <c r="Q152" s="943"/>
      <c r="R152" s="937"/>
      <c r="S152" s="999"/>
      <c r="U152" s="1010" t="str">
        <f t="shared" si="5"/>
        <v/>
      </c>
    </row>
    <row r="153" spans="1:28" s="798" customFormat="1" ht="18" customHeight="1">
      <c r="A153" s="927"/>
      <c r="B153" s="937"/>
      <c r="C153" s="937"/>
      <c r="D153" s="937"/>
      <c r="E153" s="943"/>
      <c r="F153" s="946"/>
      <c r="G153" s="953"/>
      <c r="H153" s="959"/>
      <c r="I153" s="965" t="str">
        <f>IFERROR(VLOOKUP(U153,プルダウンリスト!$D$15:$E$70,2,FALSE),"")</f>
        <v/>
      </c>
      <c r="J153" s="965" t="str">
        <f t="shared" si="4"/>
        <v/>
      </c>
      <c r="K153" s="973"/>
      <c r="L153" s="973"/>
      <c r="M153" s="973"/>
      <c r="N153" s="973"/>
      <c r="O153" s="973"/>
      <c r="P153" s="983"/>
      <c r="Q153" s="943"/>
      <c r="R153" s="937"/>
      <c r="S153" s="999"/>
      <c r="U153" s="1010" t="str">
        <f t="shared" si="5"/>
        <v/>
      </c>
    </row>
    <row r="154" spans="1:28" s="798" customFormat="1" ht="18" customHeight="1">
      <c r="A154" s="927"/>
      <c r="B154" s="937"/>
      <c r="C154" s="937"/>
      <c r="D154" s="937"/>
      <c r="E154" s="943"/>
      <c r="F154" s="946"/>
      <c r="G154" s="953"/>
      <c r="H154" s="959"/>
      <c r="I154" s="965" t="str">
        <f>IFERROR(VLOOKUP(U154,プルダウンリスト!$D$15:$E$70,2,FALSE),"")</f>
        <v/>
      </c>
      <c r="J154" s="965" t="str">
        <f t="shared" si="4"/>
        <v/>
      </c>
      <c r="K154" s="973"/>
      <c r="L154" s="973"/>
      <c r="M154" s="973"/>
      <c r="N154" s="973"/>
      <c r="O154" s="973"/>
      <c r="P154" s="983"/>
      <c r="Q154" s="943"/>
      <c r="R154" s="937"/>
      <c r="S154" s="999"/>
      <c r="U154" s="1010" t="str">
        <f t="shared" si="5"/>
        <v/>
      </c>
    </row>
    <row r="155" spans="1:28" s="798" customFormat="1" ht="18" customHeight="1">
      <c r="A155" s="927"/>
      <c r="B155" s="937"/>
      <c r="C155" s="937"/>
      <c r="D155" s="937"/>
      <c r="E155" s="943"/>
      <c r="F155" s="946"/>
      <c r="G155" s="953"/>
      <c r="H155" s="959"/>
      <c r="I155" s="965" t="str">
        <f>IFERROR(VLOOKUP(U155,プルダウンリスト!$D$15:$E$70,2,FALSE),"")</f>
        <v/>
      </c>
      <c r="J155" s="965" t="str">
        <f t="shared" si="4"/>
        <v/>
      </c>
      <c r="K155" s="973"/>
      <c r="L155" s="973"/>
      <c r="M155" s="973"/>
      <c r="N155" s="973"/>
      <c r="O155" s="973"/>
      <c r="P155" s="983"/>
      <c r="Q155" s="943"/>
      <c r="R155" s="937"/>
      <c r="S155" s="999"/>
      <c r="U155" s="1010" t="str">
        <f t="shared" si="5"/>
        <v/>
      </c>
    </row>
    <row r="156" spans="1:28" s="798" customFormat="1" ht="18" customHeight="1">
      <c r="A156" s="927"/>
      <c r="B156" s="937"/>
      <c r="C156" s="937"/>
      <c r="D156" s="937"/>
      <c r="E156" s="943"/>
      <c r="F156" s="946"/>
      <c r="G156" s="953"/>
      <c r="H156" s="959"/>
      <c r="I156" s="965" t="str">
        <f>IFERROR(VLOOKUP(U156,プルダウンリスト!$D$15:$E$70,2,FALSE),"")</f>
        <v/>
      </c>
      <c r="J156" s="965" t="str">
        <f t="shared" si="4"/>
        <v/>
      </c>
      <c r="K156" s="973"/>
      <c r="L156" s="973"/>
      <c r="M156" s="973"/>
      <c r="N156" s="973"/>
      <c r="O156" s="973"/>
      <c r="P156" s="983"/>
      <c r="Q156" s="943"/>
      <c r="R156" s="937"/>
      <c r="S156" s="999"/>
      <c r="U156" s="1010" t="str">
        <f t="shared" si="5"/>
        <v/>
      </c>
    </row>
    <row r="157" spans="1:28" s="798" customFormat="1" ht="18" customHeight="1">
      <c r="A157" s="927"/>
      <c r="B157" s="937"/>
      <c r="C157" s="937"/>
      <c r="D157" s="937"/>
      <c r="E157" s="943"/>
      <c r="F157" s="946"/>
      <c r="G157" s="953"/>
      <c r="H157" s="959"/>
      <c r="I157" s="965" t="str">
        <f>IFERROR(VLOOKUP(U157,プルダウンリスト!$D$15:$E$70,2,FALSE),"")</f>
        <v/>
      </c>
      <c r="J157" s="965" t="str">
        <f t="shared" si="4"/>
        <v/>
      </c>
      <c r="K157" s="973"/>
      <c r="L157" s="973"/>
      <c r="M157" s="973"/>
      <c r="N157" s="973"/>
      <c r="O157" s="973"/>
      <c r="P157" s="983"/>
      <c r="Q157" s="943"/>
      <c r="R157" s="937"/>
      <c r="S157" s="999"/>
      <c r="U157" s="1010" t="str">
        <f t="shared" si="5"/>
        <v/>
      </c>
    </row>
    <row r="158" spans="1:28" s="798" customFormat="1" ht="18" customHeight="1">
      <c r="A158" s="927"/>
      <c r="B158" s="937"/>
      <c r="C158" s="937"/>
      <c r="D158" s="937"/>
      <c r="E158" s="943"/>
      <c r="F158" s="946"/>
      <c r="G158" s="953"/>
      <c r="H158" s="959"/>
      <c r="I158" s="965" t="str">
        <f>IFERROR(VLOOKUP(U158,プルダウンリスト!$D$15:$E$70,2,FALSE),"")</f>
        <v/>
      </c>
      <c r="J158" s="965" t="str">
        <f t="shared" si="4"/>
        <v/>
      </c>
      <c r="K158" s="973"/>
      <c r="L158" s="973"/>
      <c r="M158" s="973"/>
      <c r="N158" s="973"/>
      <c r="O158" s="973"/>
      <c r="P158" s="983"/>
      <c r="Q158" s="943"/>
      <c r="R158" s="937"/>
      <c r="S158" s="999"/>
      <c r="U158" s="1010" t="str">
        <f t="shared" si="5"/>
        <v/>
      </c>
    </row>
    <row r="159" spans="1:28" s="798" customFormat="1" ht="18" customHeight="1">
      <c r="A159" s="927"/>
      <c r="B159" s="937"/>
      <c r="C159" s="937"/>
      <c r="D159" s="937"/>
      <c r="E159" s="943"/>
      <c r="F159" s="946"/>
      <c r="G159" s="953"/>
      <c r="H159" s="959"/>
      <c r="I159" s="965" t="str">
        <f>IFERROR(VLOOKUP(U159,プルダウンリスト!$D$15:$E$70,2,FALSE),"")</f>
        <v/>
      </c>
      <c r="J159" s="965" t="str">
        <f t="shared" si="4"/>
        <v/>
      </c>
      <c r="K159" s="973"/>
      <c r="L159" s="973"/>
      <c r="M159" s="973"/>
      <c r="N159" s="973"/>
      <c r="O159" s="973"/>
      <c r="P159" s="983"/>
      <c r="Q159" s="943"/>
      <c r="R159" s="937"/>
      <c r="S159" s="999"/>
      <c r="U159" s="1010" t="str">
        <f t="shared" si="5"/>
        <v/>
      </c>
    </row>
    <row r="160" spans="1:28" s="798" customFormat="1" ht="18" customHeight="1">
      <c r="A160" s="927"/>
      <c r="B160" s="937"/>
      <c r="C160" s="937"/>
      <c r="D160" s="937"/>
      <c r="E160" s="943"/>
      <c r="F160" s="946"/>
      <c r="G160" s="953"/>
      <c r="H160" s="959"/>
      <c r="I160" s="965" t="str">
        <f>IFERROR(VLOOKUP(U160,プルダウンリスト!$D$15:$E$70,2,FALSE),"")</f>
        <v/>
      </c>
      <c r="J160" s="965" t="str">
        <f t="shared" si="4"/>
        <v/>
      </c>
      <c r="K160" s="973"/>
      <c r="L160" s="973"/>
      <c r="M160" s="973"/>
      <c r="N160" s="973"/>
      <c r="O160" s="973"/>
      <c r="P160" s="983"/>
      <c r="Q160" s="943"/>
      <c r="R160" s="937"/>
      <c r="S160" s="999"/>
      <c r="U160" s="1010" t="str">
        <f t="shared" si="5"/>
        <v/>
      </c>
    </row>
    <row r="161" spans="1:28" s="798" customFormat="1" ht="18" customHeight="1">
      <c r="A161" s="927"/>
      <c r="B161" s="937"/>
      <c r="C161" s="937"/>
      <c r="D161" s="937"/>
      <c r="E161" s="943"/>
      <c r="F161" s="946"/>
      <c r="G161" s="953"/>
      <c r="H161" s="959"/>
      <c r="I161" s="965" t="str">
        <f>IFERROR(VLOOKUP(U161,プルダウンリスト!$D$15:$E$70,2,FALSE),"")</f>
        <v/>
      </c>
      <c r="J161" s="965" t="str">
        <f t="shared" si="4"/>
        <v/>
      </c>
      <c r="K161" s="973"/>
      <c r="L161" s="973"/>
      <c r="M161" s="973"/>
      <c r="N161" s="973"/>
      <c r="O161" s="973"/>
      <c r="P161" s="983"/>
      <c r="Q161" s="943"/>
      <c r="R161" s="937"/>
      <c r="S161" s="999"/>
      <c r="U161" s="1010" t="str">
        <f t="shared" si="5"/>
        <v/>
      </c>
    </row>
    <row r="162" spans="1:28" s="798" customFormat="1" ht="18" customHeight="1">
      <c r="A162" s="927"/>
      <c r="B162" s="937"/>
      <c r="C162" s="937"/>
      <c r="D162" s="937"/>
      <c r="E162" s="943"/>
      <c r="F162" s="946"/>
      <c r="G162" s="953"/>
      <c r="H162" s="959"/>
      <c r="I162" s="965" t="str">
        <f>IFERROR(VLOOKUP(U162,プルダウンリスト!$D$15:$E$70,2,FALSE),"")</f>
        <v/>
      </c>
      <c r="J162" s="965" t="str">
        <f t="shared" si="4"/>
        <v/>
      </c>
      <c r="K162" s="973"/>
      <c r="L162" s="973"/>
      <c r="M162" s="973"/>
      <c r="N162" s="973"/>
      <c r="O162" s="973"/>
      <c r="P162" s="983"/>
      <c r="Q162" s="943"/>
      <c r="R162" s="937"/>
      <c r="S162" s="999"/>
      <c r="U162" s="1010" t="str">
        <f t="shared" si="5"/>
        <v/>
      </c>
    </row>
    <row r="163" spans="1:28" s="798" customFormat="1" ht="18" customHeight="1">
      <c r="A163" s="927"/>
      <c r="B163" s="937"/>
      <c r="C163" s="937"/>
      <c r="D163" s="937"/>
      <c r="E163" s="943"/>
      <c r="F163" s="946"/>
      <c r="G163" s="953"/>
      <c r="H163" s="959"/>
      <c r="I163" s="965" t="str">
        <f>IFERROR(VLOOKUP(U163,プルダウンリスト!$D$15:$E$70,2,FALSE),"")</f>
        <v/>
      </c>
      <c r="J163" s="965" t="str">
        <f t="shared" si="4"/>
        <v/>
      </c>
      <c r="K163" s="973"/>
      <c r="L163" s="973"/>
      <c r="M163" s="973"/>
      <c r="N163" s="973"/>
      <c r="O163" s="973"/>
      <c r="P163" s="983"/>
      <c r="Q163" s="943"/>
      <c r="R163" s="937"/>
      <c r="S163" s="999"/>
      <c r="U163" s="1010" t="str">
        <f t="shared" si="5"/>
        <v/>
      </c>
    </row>
    <row r="164" spans="1:28" s="798" customFormat="1" ht="18" customHeight="1">
      <c r="A164" s="927"/>
      <c r="B164" s="937"/>
      <c r="C164" s="937"/>
      <c r="D164" s="937"/>
      <c r="E164" s="943"/>
      <c r="F164" s="946"/>
      <c r="G164" s="953"/>
      <c r="H164" s="959"/>
      <c r="I164" s="965" t="str">
        <f>IFERROR(VLOOKUP(U164,プルダウンリスト!$D$15:$E$70,2,FALSE),"")</f>
        <v/>
      </c>
      <c r="J164" s="965" t="str">
        <f t="shared" si="4"/>
        <v/>
      </c>
      <c r="K164" s="973"/>
      <c r="L164" s="973"/>
      <c r="M164" s="973"/>
      <c r="N164" s="973"/>
      <c r="O164" s="973"/>
      <c r="P164" s="983"/>
      <c r="Q164" s="943"/>
      <c r="R164" s="937"/>
      <c r="S164" s="999"/>
      <c r="U164" s="1010" t="str">
        <f t="shared" si="5"/>
        <v/>
      </c>
    </row>
    <row r="165" spans="1:28" s="798" customFormat="1" ht="18" customHeight="1">
      <c r="A165" s="927"/>
      <c r="B165" s="937"/>
      <c r="C165" s="937"/>
      <c r="D165" s="937"/>
      <c r="E165" s="943"/>
      <c r="F165" s="946"/>
      <c r="G165" s="953"/>
      <c r="H165" s="959"/>
      <c r="I165" s="965" t="str">
        <f>IFERROR(VLOOKUP(U165,プルダウンリスト!$D$15:$E$70,2,FALSE),"")</f>
        <v/>
      </c>
      <c r="J165" s="965" t="str">
        <f t="shared" si="4"/>
        <v/>
      </c>
      <c r="K165" s="973"/>
      <c r="L165" s="973"/>
      <c r="M165" s="973"/>
      <c r="N165" s="973"/>
      <c r="O165" s="973"/>
      <c r="P165" s="983"/>
      <c r="Q165" s="943"/>
      <c r="R165" s="937"/>
      <c r="S165" s="999"/>
      <c r="U165" s="1010" t="str">
        <f t="shared" si="5"/>
        <v/>
      </c>
    </row>
    <row r="166" spans="1:28" s="798" customFormat="1" ht="18" customHeight="1">
      <c r="A166" s="927"/>
      <c r="B166" s="937"/>
      <c r="C166" s="937"/>
      <c r="D166" s="937"/>
      <c r="E166" s="943"/>
      <c r="F166" s="946"/>
      <c r="G166" s="953"/>
      <c r="H166" s="959"/>
      <c r="I166" s="965" t="str">
        <f>IFERROR(VLOOKUP(U166,プルダウンリスト!$D$15:$E$70,2,FALSE),"")</f>
        <v/>
      </c>
      <c r="J166" s="965" t="str">
        <f t="shared" si="4"/>
        <v/>
      </c>
      <c r="K166" s="973"/>
      <c r="L166" s="973"/>
      <c r="M166" s="973"/>
      <c r="N166" s="973"/>
      <c r="O166" s="973"/>
      <c r="P166" s="983"/>
      <c r="Q166" s="943"/>
      <c r="R166" s="937"/>
      <c r="S166" s="999"/>
      <c r="U166" s="1010" t="str">
        <f t="shared" si="5"/>
        <v/>
      </c>
    </row>
    <row r="167" spans="1:28" s="798" customFormat="1" ht="18" customHeight="1">
      <c r="A167" s="927"/>
      <c r="B167" s="937"/>
      <c r="C167" s="937"/>
      <c r="D167" s="937"/>
      <c r="E167" s="943"/>
      <c r="F167" s="946"/>
      <c r="G167" s="953"/>
      <c r="H167" s="959"/>
      <c r="I167" s="965" t="str">
        <f>IFERROR(VLOOKUP(U167,プルダウンリスト!$D$15:$E$70,2,FALSE),"")</f>
        <v/>
      </c>
      <c r="J167" s="965" t="str">
        <f t="shared" si="4"/>
        <v/>
      </c>
      <c r="K167" s="973"/>
      <c r="L167" s="973"/>
      <c r="M167" s="973"/>
      <c r="N167" s="973"/>
      <c r="O167" s="973"/>
      <c r="P167" s="983"/>
      <c r="Q167" s="943"/>
      <c r="R167" s="937"/>
      <c r="S167" s="999"/>
      <c r="U167" s="1010" t="str">
        <f t="shared" si="5"/>
        <v/>
      </c>
    </row>
    <row r="168" spans="1:28" s="798" customFormat="1" ht="18" customHeight="1">
      <c r="A168" s="927"/>
      <c r="B168" s="937"/>
      <c r="C168" s="937"/>
      <c r="D168" s="937"/>
      <c r="E168" s="943"/>
      <c r="F168" s="946"/>
      <c r="G168" s="953"/>
      <c r="H168" s="959"/>
      <c r="I168" s="965" t="str">
        <f>IFERROR(VLOOKUP(U168,プルダウンリスト!$D$15:$E$70,2,FALSE),"")</f>
        <v/>
      </c>
      <c r="J168" s="965" t="str">
        <f t="shared" si="4"/>
        <v/>
      </c>
      <c r="K168" s="973"/>
      <c r="L168" s="973"/>
      <c r="M168" s="973"/>
      <c r="N168" s="973"/>
      <c r="O168" s="973"/>
      <c r="P168" s="983"/>
      <c r="Q168" s="943"/>
      <c r="R168" s="937"/>
      <c r="S168" s="999"/>
      <c r="U168" s="1010" t="str">
        <f t="shared" si="5"/>
        <v/>
      </c>
    </row>
    <row r="169" spans="1:28" s="798" customFormat="1" ht="18" customHeight="1">
      <c r="A169" s="927"/>
      <c r="B169" s="937"/>
      <c r="C169" s="937"/>
      <c r="D169" s="937"/>
      <c r="E169" s="943"/>
      <c r="F169" s="946"/>
      <c r="G169" s="953"/>
      <c r="H169" s="959"/>
      <c r="I169" s="965" t="str">
        <f>IFERROR(VLOOKUP(U169,プルダウンリスト!$D$15:$E$70,2,FALSE),"")</f>
        <v/>
      </c>
      <c r="J169" s="965" t="str">
        <f t="shared" si="4"/>
        <v/>
      </c>
      <c r="K169" s="973"/>
      <c r="L169" s="973"/>
      <c r="M169" s="973"/>
      <c r="N169" s="973"/>
      <c r="O169" s="973"/>
      <c r="P169" s="983"/>
      <c r="Q169" s="943"/>
      <c r="R169" s="937"/>
      <c r="S169" s="999"/>
      <c r="U169" s="1010" t="str">
        <f t="shared" si="5"/>
        <v/>
      </c>
    </row>
    <row r="170" spans="1:28" s="916" customFormat="1">
      <c r="A170" s="927"/>
      <c r="B170" s="937"/>
      <c r="C170" s="937"/>
      <c r="D170" s="937"/>
      <c r="E170" s="943"/>
      <c r="F170" s="946"/>
      <c r="G170" s="953"/>
      <c r="H170" s="959"/>
      <c r="I170" s="965" t="str">
        <f>IFERROR(VLOOKUP(U170,プルダウンリスト!$D$15:$E$70,2,FALSE),"")</f>
        <v/>
      </c>
      <c r="J170" s="965" t="str">
        <f t="shared" si="4"/>
        <v/>
      </c>
      <c r="K170" s="973"/>
      <c r="L170" s="973"/>
      <c r="M170" s="973"/>
      <c r="N170" s="973"/>
      <c r="O170" s="973"/>
      <c r="P170" s="983"/>
      <c r="Q170" s="943"/>
      <c r="R170" s="937"/>
      <c r="S170" s="999"/>
      <c r="T170" s="798"/>
      <c r="U170" s="1010" t="str">
        <f t="shared" si="5"/>
        <v/>
      </c>
      <c r="V170" s="798"/>
      <c r="W170" s="798"/>
      <c r="X170" s="798"/>
      <c r="Y170" s="798"/>
      <c r="Z170" s="798"/>
      <c r="AA170" s="798"/>
      <c r="AB170" s="798"/>
    </row>
    <row r="171" spans="1:28" s="916" customFormat="1">
      <c r="A171" s="927"/>
      <c r="B171" s="937"/>
      <c r="C171" s="937"/>
      <c r="D171" s="937"/>
      <c r="E171" s="943"/>
      <c r="F171" s="946"/>
      <c r="G171" s="953"/>
      <c r="H171" s="959"/>
      <c r="I171" s="965" t="str">
        <f>IFERROR(VLOOKUP(U171,プルダウンリスト!$D$15:$E$70,2,FALSE),"")</f>
        <v/>
      </c>
      <c r="J171" s="965" t="str">
        <f t="shared" si="4"/>
        <v/>
      </c>
      <c r="K171" s="973"/>
      <c r="L171" s="973"/>
      <c r="M171" s="973"/>
      <c r="N171" s="973"/>
      <c r="O171" s="973"/>
      <c r="P171" s="983"/>
      <c r="Q171" s="943"/>
      <c r="R171" s="937"/>
      <c r="S171" s="999"/>
      <c r="T171" s="798"/>
      <c r="U171" s="1010" t="str">
        <f t="shared" si="5"/>
        <v/>
      </c>
      <c r="V171" s="798"/>
      <c r="W171" s="798"/>
      <c r="X171" s="798"/>
      <c r="Y171" s="798"/>
      <c r="Z171" s="798"/>
      <c r="AA171" s="798"/>
      <c r="AB171" s="798"/>
    </row>
    <row r="172" spans="1:28" s="916" customFormat="1">
      <c r="A172" s="927"/>
      <c r="B172" s="937"/>
      <c r="C172" s="937"/>
      <c r="D172" s="937"/>
      <c r="E172" s="943"/>
      <c r="F172" s="946"/>
      <c r="G172" s="953"/>
      <c r="H172" s="959"/>
      <c r="I172" s="965" t="str">
        <f>IFERROR(VLOOKUP(U172,プルダウンリスト!$D$15:$E$70,2,FALSE),"")</f>
        <v/>
      </c>
      <c r="J172" s="965" t="str">
        <f t="shared" si="4"/>
        <v/>
      </c>
      <c r="K172" s="973"/>
      <c r="L172" s="973"/>
      <c r="M172" s="973"/>
      <c r="N172" s="973"/>
      <c r="O172" s="973"/>
      <c r="P172" s="983"/>
      <c r="Q172" s="943"/>
      <c r="R172" s="937"/>
      <c r="S172" s="999"/>
      <c r="T172" s="798"/>
      <c r="U172" s="1010" t="str">
        <f t="shared" si="5"/>
        <v/>
      </c>
      <c r="V172" s="798"/>
      <c r="W172" s="798"/>
      <c r="X172" s="798"/>
      <c r="Y172" s="798"/>
      <c r="Z172" s="798"/>
      <c r="AA172" s="798"/>
      <c r="AB172" s="798"/>
    </row>
    <row r="173" spans="1:28" s="916" customFormat="1">
      <c r="A173" s="927"/>
      <c r="B173" s="937"/>
      <c r="C173" s="937"/>
      <c r="D173" s="937"/>
      <c r="E173" s="943"/>
      <c r="F173" s="946"/>
      <c r="G173" s="953"/>
      <c r="H173" s="959"/>
      <c r="I173" s="965" t="str">
        <f>IFERROR(VLOOKUP(U173,プルダウンリスト!$D$15:$E$70,2,FALSE),"")</f>
        <v/>
      </c>
      <c r="J173" s="965" t="str">
        <f t="shared" si="4"/>
        <v/>
      </c>
      <c r="K173" s="973"/>
      <c r="L173" s="973"/>
      <c r="M173" s="973"/>
      <c r="N173" s="973"/>
      <c r="O173" s="973"/>
      <c r="P173" s="983"/>
      <c r="Q173" s="943"/>
      <c r="R173" s="937"/>
      <c r="S173" s="999"/>
      <c r="T173" s="798"/>
      <c r="U173" s="1010" t="str">
        <f t="shared" si="5"/>
        <v/>
      </c>
      <c r="V173" s="798"/>
      <c r="W173" s="798"/>
      <c r="X173" s="798"/>
      <c r="Y173" s="798"/>
      <c r="Z173" s="798"/>
      <c r="AA173" s="798"/>
      <c r="AB173" s="798"/>
    </row>
    <row r="174" spans="1:28" s="916" customFormat="1">
      <c r="A174" s="927"/>
      <c r="B174" s="937"/>
      <c r="C174" s="937"/>
      <c r="D174" s="937"/>
      <c r="E174" s="943"/>
      <c r="F174" s="946"/>
      <c r="G174" s="953"/>
      <c r="H174" s="959"/>
      <c r="I174" s="965" t="str">
        <f>IFERROR(VLOOKUP(U174,プルダウンリスト!$D$15:$E$70,2,FALSE),"")</f>
        <v/>
      </c>
      <c r="J174" s="965" t="str">
        <f t="shared" si="4"/>
        <v/>
      </c>
      <c r="K174" s="973"/>
      <c r="L174" s="973"/>
      <c r="M174" s="973"/>
      <c r="N174" s="973"/>
      <c r="O174" s="973"/>
      <c r="P174" s="983"/>
      <c r="Q174" s="943"/>
      <c r="R174" s="937"/>
      <c r="S174" s="999"/>
      <c r="T174" s="798"/>
      <c r="U174" s="1010" t="str">
        <f t="shared" si="5"/>
        <v/>
      </c>
    </row>
    <row r="175" spans="1:28" s="916" customFormat="1">
      <c r="A175" s="927"/>
      <c r="B175" s="937"/>
      <c r="C175" s="937"/>
      <c r="D175" s="937"/>
      <c r="E175" s="943"/>
      <c r="F175" s="946"/>
      <c r="G175" s="953"/>
      <c r="H175" s="959"/>
      <c r="I175" s="965" t="str">
        <f>IFERROR(VLOOKUP(U175,プルダウンリスト!$D$15:$E$70,2,FALSE),"")</f>
        <v/>
      </c>
      <c r="J175" s="965" t="str">
        <f t="shared" si="4"/>
        <v/>
      </c>
      <c r="K175" s="973"/>
      <c r="L175" s="973"/>
      <c r="M175" s="973"/>
      <c r="N175" s="973"/>
      <c r="O175" s="973"/>
      <c r="P175" s="983"/>
      <c r="Q175" s="943"/>
      <c r="R175" s="937"/>
      <c r="S175" s="999"/>
      <c r="T175" s="798"/>
      <c r="U175" s="1010" t="str">
        <f t="shared" si="5"/>
        <v/>
      </c>
    </row>
    <row r="176" spans="1:28" s="916" customFormat="1">
      <c r="A176" s="927"/>
      <c r="B176" s="937"/>
      <c r="C176" s="937"/>
      <c r="D176" s="937"/>
      <c r="E176" s="943"/>
      <c r="F176" s="946"/>
      <c r="G176" s="953"/>
      <c r="H176" s="959"/>
      <c r="I176" s="965" t="str">
        <f>IFERROR(VLOOKUP(U176,プルダウンリスト!$D$15:$E$70,2,FALSE),"")</f>
        <v/>
      </c>
      <c r="J176" s="965" t="str">
        <f t="shared" si="4"/>
        <v/>
      </c>
      <c r="K176" s="973"/>
      <c r="L176" s="973"/>
      <c r="M176" s="973"/>
      <c r="N176" s="973"/>
      <c r="O176" s="973"/>
      <c r="P176" s="983"/>
      <c r="Q176" s="943"/>
      <c r="R176" s="937"/>
      <c r="S176" s="999"/>
      <c r="T176" s="798"/>
      <c r="U176" s="1010" t="str">
        <f t="shared" si="5"/>
        <v/>
      </c>
    </row>
    <row r="177" spans="1:21" s="916" customFormat="1">
      <c r="A177" s="927"/>
      <c r="B177" s="937"/>
      <c r="C177" s="937"/>
      <c r="D177" s="937"/>
      <c r="E177" s="943"/>
      <c r="F177" s="946"/>
      <c r="G177" s="953"/>
      <c r="H177" s="959"/>
      <c r="I177" s="965" t="str">
        <f>IFERROR(VLOOKUP(U177,プルダウンリスト!$D$15:$E$70,2,FALSE),"")</f>
        <v/>
      </c>
      <c r="J177" s="965" t="str">
        <f t="shared" si="4"/>
        <v/>
      </c>
      <c r="K177" s="973"/>
      <c r="L177" s="973"/>
      <c r="M177" s="973"/>
      <c r="N177" s="973"/>
      <c r="O177" s="973"/>
      <c r="P177" s="983"/>
      <c r="Q177" s="943"/>
      <c r="R177" s="937"/>
      <c r="S177" s="999"/>
      <c r="T177" s="798"/>
      <c r="U177" s="1010" t="str">
        <f t="shared" si="5"/>
        <v/>
      </c>
    </row>
    <row r="178" spans="1:21" s="916" customFormat="1">
      <c r="A178" s="927"/>
      <c r="B178" s="937"/>
      <c r="C178" s="937"/>
      <c r="D178" s="937"/>
      <c r="E178" s="943"/>
      <c r="F178" s="946"/>
      <c r="G178" s="953"/>
      <c r="H178" s="959"/>
      <c r="I178" s="965" t="str">
        <f>IFERROR(VLOOKUP(U178,プルダウンリスト!$D$15:$E$70,2,FALSE),"")</f>
        <v/>
      </c>
      <c r="J178" s="965" t="str">
        <f t="shared" si="4"/>
        <v/>
      </c>
      <c r="K178" s="973"/>
      <c r="L178" s="973"/>
      <c r="M178" s="973"/>
      <c r="N178" s="973"/>
      <c r="O178" s="973"/>
      <c r="P178" s="983"/>
      <c r="Q178" s="943"/>
      <c r="R178" s="937"/>
      <c r="S178" s="999"/>
      <c r="T178" s="798"/>
      <c r="U178" s="1010" t="str">
        <f t="shared" si="5"/>
        <v/>
      </c>
    </row>
    <row r="179" spans="1:21" s="916" customFormat="1">
      <c r="A179" s="927"/>
      <c r="B179" s="937"/>
      <c r="C179" s="937"/>
      <c r="D179" s="937"/>
      <c r="E179" s="943"/>
      <c r="F179" s="946"/>
      <c r="G179" s="953"/>
      <c r="H179" s="959"/>
      <c r="I179" s="965" t="str">
        <f>IFERROR(VLOOKUP(U179,プルダウンリスト!$D$15:$E$70,2,FALSE),"")</f>
        <v/>
      </c>
      <c r="J179" s="965" t="str">
        <f t="shared" si="4"/>
        <v/>
      </c>
      <c r="K179" s="973"/>
      <c r="L179" s="973"/>
      <c r="M179" s="973"/>
      <c r="N179" s="973"/>
      <c r="O179" s="973"/>
      <c r="P179" s="983"/>
      <c r="Q179" s="943"/>
      <c r="R179" s="937"/>
      <c r="S179" s="999"/>
      <c r="T179" s="798"/>
      <c r="U179" s="1010" t="str">
        <f t="shared" si="5"/>
        <v/>
      </c>
    </row>
    <row r="180" spans="1:21" s="798" customFormat="1" ht="18" customHeight="1">
      <c r="A180" s="927"/>
      <c r="B180" s="937"/>
      <c r="C180" s="937"/>
      <c r="D180" s="937"/>
      <c r="E180" s="943"/>
      <c r="F180" s="946"/>
      <c r="G180" s="953"/>
      <c r="H180" s="959"/>
      <c r="I180" s="965" t="str">
        <f>IFERROR(VLOOKUP(U180,プルダウンリスト!$D$15:$E$70,2,FALSE),"")</f>
        <v/>
      </c>
      <c r="J180" s="965" t="str">
        <f t="shared" si="4"/>
        <v/>
      </c>
      <c r="K180" s="973"/>
      <c r="L180" s="973"/>
      <c r="M180" s="973"/>
      <c r="N180" s="973"/>
      <c r="O180" s="973"/>
      <c r="P180" s="983"/>
      <c r="Q180" s="943"/>
      <c r="R180" s="937"/>
      <c r="S180" s="999"/>
      <c r="U180" s="1010" t="str">
        <f t="shared" si="5"/>
        <v/>
      </c>
    </row>
    <row r="181" spans="1:21" s="798" customFormat="1" ht="18" customHeight="1">
      <c r="A181" s="927"/>
      <c r="B181" s="937"/>
      <c r="C181" s="937"/>
      <c r="D181" s="937"/>
      <c r="E181" s="943"/>
      <c r="F181" s="946"/>
      <c r="G181" s="953"/>
      <c r="H181" s="959"/>
      <c r="I181" s="965" t="str">
        <f>IFERROR(VLOOKUP(U181,プルダウンリスト!$D$15:$E$70,2,FALSE),"")</f>
        <v/>
      </c>
      <c r="J181" s="965" t="str">
        <f t="shared" si="4"/>
        <v/>
      </c>
      <c r="K181" s="973"/>
      <c r="L181" s="973"/>
      <c r="M181" s="973"/>
      <c r="N181" s="973"/>
      <c r="O181" s="973"/>
      <c r="P181" s="983"/>
      <c r="Q181" s="943"/>
      <c r="R181" s="937"/>
      <c r="S181" s="999"/>
      <c r="U181" s="1010" t="str">
        <f t="shared" si="5"/>
        <v/>
      </c>
    </row>
    <row r="182" spans="1:21" s="798" customFormat="1" ht="18" customHeight="1">
      <c r="A182" s="927"/>
      <c r="B182" s="937"/>
      <c r="C182" s="937"/>
      <c r="D182" s="937"/>
      <c r="E182" s="943"/>
      <c r="F182" s="946"/>
      <c r="G182" s="953"/>
      <c r="H182" s="959"/>
      <c r="I182" s="965" t="str">
        <f>IFERROR(VLOOKUP(U182,プルダウンリスト!$D$15:$E$70,2,FALSE),"")</f>
        <v/>
      </c>
      <c r="J182" s="965" t="str">
        <f t="shared" si="4"/>
        <v/>
      </c>
      <c r="K182" s="973"/>
      <c r="L182" s="973"/>
      <c r="M182" s="973"/>
      <c r="N182" s="973"/>
      <c r="O182" s="973"/>
      <c r="P182" s="983"/>
      <c r="Q182" s="943"/>
      <c r="R182" s="937"/>
      <c r="S182" s="999"/>
      <c r="U182" s="1010" t="str">
        <f t="shared" si="5"/>
        <v/>
      </c>
    </row>
    <row r="183" spans="1:21" s="798" customFormat="1" ht="18" customHeight="1">
      <c r="A183" s="927"/>
      <c r="B183" s="937"/>
      <c r="C183" s="937"/>
      <c r="D183" s="937"/>
      <c r="E183" s="943"/>
      <c r="F183" s="946"/>
      <c r="G183" s="953"/>
      <c r="H183" s="959"/>
      <c r="I183" s="965" t="str">
        <f>IFERROR(VLOOKUP(U183,プルダウンリスト!$D$15:$E$70,2,FALSE),"")</f>
        <v/>
      </c>
      <c r="J183" s="965" t="str">
        <f t="shared" si="4"/>
        <v/>
      </c>
      <c r="K183" s="973"/>
      <c r="L183" s="973"/>
      <c r="M183" s="973"/>
      <c r="N183" s="973"/>
      <c r="O183" s="973"/>
      <c r="P183" s="983"/>
      <c r="Q183" s="943"/>
      <c r="R183" s="937"/>
      <c r="S183" s="999"/>
      <c r="U183" s="1010" t="str">
        <f t="shared" si="5"/>
        <v/>
      </c>
    </row>
    <row r="184" spans="1:21" s="798" customFormat="1" ht="18" customHeight="1">
      <c r="A184" s="927"/>
      <c r="B184" s="937"/>
      <c r="C184" s="937"/>
      <c r="D184" s="937"/>
      <c r="E184" s="943"/>
      <c r="F184" s="946"/>
      <c r="G184" s="953"/>
      <c r="H184" s="959"/>
      <c r="I184" s="965" t="str">
        <f>IFERROR(VLOOKUP(U184,プルダウンリスト!$D$15:$E$70,2,FALSE),"")</f>
        <v/>
      </c>
      <c r="J184" s="965" t="str">
        <f t="shared" si="4"/>
        <v/>
      </c>
      <c r="K184" s="973"/>
      <c r="L184" s="973"/>
      <c r="M184" s="973"/>
      <c r="N184" s="973"/>
      <c r="O184" s="973"/>
      <c r="P184" s="983"/>
      <c r="Q184" s="943"/>
      <c r="R184" s="937"/>
      <c r="S184" s="999"/>
      <c r="U184" s="1010" t="str">
        <f t="shared" si="5"/>
        <v/>
      </c>
    </row>
    <row r="185" spans="1:21" s="798" customFormat="1" ht="18" customHeight="1">
      <c r="A185" s="927"/>
      <c r="B185" s="937"/>
      <c r="C185" s="937"/>
      <c r="D185" s="937"/>
      <c r="E185" s="943"/>
      <c r="F185" s="946"/>
      <c r="G185" s="953"/>
      <c r="H185" s="959"/>
      <c r="I185" s="965" t="str">
        <f>IFERROR(VLOOKUP(U185,プルダウンリスト!$D$15:$E$70,2,FALSE),"")</f>
        <v/>
      </c>
      <c r="J185" s="965" t="str">
        <f t="shared" si="4"/>
        <v/>
      </c>
      <c r="K185" s="973"/>
      <c r="L185" s="973"/>
      <c r="M185" s="973"/>
      <c r="N185" s="973"/>
      <c r="O185" s="973"/>
      <c r="P185" s="983"/>
      <c r="Q185" s="943"/>
      <c r="R185" s="937"/>
      <c r="S185" s="999"/>
      <c r="U185" s="1010" t="str">
        <f t="shared" si="5"/>
        <v/>
      </c>
    </row>
    <row r="186" spans="1:21" s="798" customFormat="1" ht="18" customHeight="1">
      <c r="A186" s="927"/>
      <c r="B186" s="937"/>
      <c r="C186" s="937"/>
      <c r="D186" s="937"/>
      <c r="E186" s="943"/>
      <c r="F186" s="946"/>
      <c r="G186" s="953"/>
      <c r="H186" s="959"/>
      <c r="I186" s="965" t="str">
        <f>IFERROR(VLOOKUP(U186,プルダウンリスト!$D$15:$E$70,2,FALSE),"")</f>
        <v/>
      </c>
      <c r="J186" s="965" t="str">
        <f t="shared" si="4"/>
        <v/>
      </c>
      <c r="K186" s="973"/>
      <c r="L186" s="973"/>
      <c r="M186" s="973"/>
      <c r="N186" s="973"/>
      <c r="O186" s="973"/>
      <c r="P186" s="983"/>
      <c r="Q186" s="943"/>
      <c r="R186" s="937"/>
      <c r="S186" s="999"/>
      <c r="U186" s="1010" t="str">
        <f t="shared" si="5"/>
        <v/>
      </c>
    </row>
    <row r="187" spans="1:21" s="798" customFormat="1" ht="18" customHeight="1">
      <c r="A187" s="927"/>
      <c r="B187" s="937"/>
      <c r="C187" s="937"/>
      <c r="D187" s="937"/>
      <c r="E187" s="943"/>
      <c r="F187" s="946"/>
      <c r="G187" s="953"/>
      <c r="H187" s="959"/>
      <c r="I187" s="965" t="str">
        <f>IFERROR(VLOOKUP(U187,プルダウンリスト!$D$15:$E$70,2,FALSE),"")</f>
        <v/>
      </c>
      <c r="J187" s="965" t="str">
        <f t="shared" si="4"/>
        <v/>
      </c>
      <c r="K187" s="973"/>
      <c r="L187" s="973"/>
      <c r="M187" s="973"/>
      <c r="N187" s="973"/>
      <c r="O187" s="973"/>
      <c r="P187" s="983"/>
      <c r="Q187" s="943"/>
      <c r="R187" s="937"/>
      <c r="S187" s="999"/>
      <c r="U187" s="1010" t="str">
        <f t="shared" si="5"/>
        <v/>
      </c>
    </row>
    <row r="188" spans="1:21" s="798" customFormat="1" ht="18" customHeight="1">
      <c r="A188" s="927"/>
      <c r="B188" s="937"/>
      <c r="C188" s="937"/>
      <c r="D188" s="937"/>
      <c r="E188" s="943"/>
      <c r="F188" s="946"/>
      <c r="G188" s="953"/>
      <c r="H188" s="959"/>
      <c r="I188" s="965" t="str">
        <f>IFERROR(VLOOKUP(U188,プルダウンリスト!$D$15:$E$70,2,FALSE),"")</f>
        <v/>
      </c>
      <c r="J188" s="965" t="str">
        <f t="shared" si="4"/>
        <v/>
      </c>
      <c r="K188" s="973"/>
      <c r="L188" s="973"/>
      <c r="M188" s="973"/>
      <c r="N188" s="973"/>
      <c r="O188" s="973"/>
      <c r="P188" s="983"/>
      <c r="Q188" s="943"/>
      <c r="R188" s="937"/>
      <c r="S188" s="999"/>
      <c r="U188" s="1010" t="str">
        <f t="shared" si="5"/>
        <v/>
      </c>
    </row>
    <row r="189" spans="1:21" s="798" customFormat="1" ht="18" customHeight="1">
      <c r="A189" s="927"/>
      <c r="B189" s="937"/>
      <c r="C189" s="937"/>
      <c r="D189" s="937"/>
      <c r="E189" s="943"/>
      <c r="F189" s="946"/>
      <c r="G189" s="953"/>
      <c r="H189" s="959"/>
      <c r="I189" s="965" t="str">
        <f>IFERROR(VLOOKUP(U189,プルダウンリスト!$D$15:$E$70,2,FALSE),"")</f>
        <v/>
      </c>
      <c r="J189" s="965" t="str">
        <f t="shared" si="4"/>
        <v/>
      </c>
      <c r="K189" s="973"/>
      <c r="L189" s="973"/>
      <c r="M189" s="973"/>
      <c r="N189" s="973"/>
      <c r="O189" s="973"/>
      <c r="P189" s="983"/>
      <c r="Q189" s="943"/>
      <c r="R189" s="937"/>
      <c r="S189" s="999"/>
      <c r="U189" s="1010" t="str">
        <f t="shared" si="5"/>
        <v/>
      </c>
    </row>
    <row r="190" spans="1:21" s="798" customFormat="1" ht="18" customHeight="1">
      <c r="A190" s="927"/>
      <c r="B190" s="937"/>
      <c r="C190" s="937"/>
      <c r="D190" s="937"/>
      <c r="E190" s="943"/>
      <c r="F190" s="946"/>
      <c r="G190" s="953"/>
      <c r="H190" s="959"/>
      <c r="I190" s="965" t="str">
        <f>IFERROR(VLOOKUP(U190,プルダウンリスト!$D$15:$E$70,2,FALSE),"")</f>
        <v/>
      </c>
      <c r="J190" s="965" t="str">
        <f t="shared" si="4"/>
        <v/>
      </c>
      <c r="K190" s="973"/>
      <c r="L190" s="973"/>
      <c r="M190" s="973"/>
      <c r="N190" s="973"/>
      <c r="O190" s="973"/>
      <c r="P190" s="983"/>
      <c r="Q190" s="943"/>
      <c r="R190" s="937"/>
      <c r="S190" s="999"/>
      <c r="U190" s="1010" t="str">
        <f t="shared" si="5"/>
        <v/>
      </c>
    </row>
    <row r="191" spans="1:21" s="798" customFormat="1" ht="18" customHeight="1">
      <c r="A191" s="927"/>
      <c r="B191" s="937"/>
      <c r="C191" s="937"/>
      <c r="D191" s="937"/>
      <c r="E191" s="943"/>
      <c r="F191" s="946"/>
      <c r="G191" s="953"/>
      <c r="H191" s="959"/>
      <c r="I191" s="965" t="str">
        <f>IFERROR(VLOOKUP(U191,プルダウンリスト!$D$15:$E$70,2,FALSE),"")</f>
        <v/>
      </c>
      <c r="J191" s="965" t="str">
        <f t="shared" si="4"/>
        <v/>
      </c>
      <c r="K191" s="973"/>
      <c r="L191" s="973"/>
      <c r="M191" s="973"/>
      <c r="N191" s="973"/>
      <c r="O191" s="973"/>
      <c r="P191" s="983"/>
      <c r="Q191" s="943"/>
      <c r="R191" s="937"/>
      <c r="S191" s="999"/>
      <c r="U191" s="1010" t="str">
        <f t="shared" si="5"/>
        <v/>
      </c>
    </row>
    <row r="192" spans="1:21" s="798" customFormat="1" ht="18" customHeight="1">
      <c r="A192" s="927"/>
      <c r="B192" s="937"/>
      <c r="C192" s="937"/>
      <c r="D192" s="937"/>
      <c r="E192" s="943"/>
      <c r="F192" s="946"/>
      <c r="G192" s="953"/>
      <c r="H192" s="959"/>
      <c r="I192" s="965" t="str">
        <f>IFERROR(VLOOKUP(U192,プルダウンリスト!$D$15:$E$70,2,FALSE),"")</f>
        <v/>
      </c>
      <c r="J192" s="965" t="str">
        <f t="shared" si="4"/>
        <v/>
      </c>
      <c r="K192" s="973"/>
      <c r="L192" s="973"/>
      <c r="M192" s="973"/>
      <c r="N192" s="973"/>
      <c r="O192" s="973"/>
      <c r="P192" s="983"/>
      <c r="Q192" s="943"/>
      <c r="R192" s="937"/>
      <c r="S192" s="999"/>
      <c r="U192" s="1010" t="str">
        <f t="shared" si="5"/>
        <v/>
      </c>
    </row>
    <row r="193" spans="1:28" s="798" customFormat="1" ht="18" customHeight="1">
      <c r="A193" s="927"/>
      <c r="B193" s="937"/>
      <c r="C193" s="937"/>
      <c r="D193" s="937"/>
      <c r="E193" s="943"/>
      <c r="F193" s="946"/>
      <c r="G193" s="953"/>
      <c r="H193" s="959"/>
      <c r="I193" s="965" t="str">
        <f>IFERROR(VLOOKUP(U193,プルダウンリスト!$D$15:$E$70,2,FALSE),"")</f>
        <v/>
      </c>
      <c r="J193" s="965" t="str">
        <f t="shared" si="4"/>
        <v/>
      </c>
      <c r="K193" s="973"/>
      <c r="L193" s="973"/>
      <c r="M193" s="973"/>
      <c r="N193" s="973"/>
      <c r="O193" s="973"/>
      <c r="P193" s="983"/>
      <c r="Q193" s="943"/>
      <c r="R193" s="937"/>
      <c r="S193" s="999"/>
      <c r="U193" s="1010" t="str">
        <f t="shared" si="5"/>
        <v/>
      </c>
    </row>
    <row r="194" spans="1:28" s="916" customFormat="1">
      <c r="A194" s="927"/>
      <c r="B194" s="937"/>
      <c r="C194" s="937"/>
      <c r="D194" s="937"/>
      <c r="E194" s="943"/>
      <c r="F194" s="946"/>
      <c r="G194" s="953"/>
      <c r="H194" s="959"/>
      <c r="I194" s="965" t="str">
        <f>IFERROR(VLOOKUP(U194,プルダウンリスト!$D$15:$E$70,2,FALSE),"")</f>
        <v/>
      </c>
      <c r="J194" s="965" t="str">
        <f t="shared" si="4"/>
        <v/>
      </c>
      <c r="K194" s="973"/>
      <c r="L194" s="973"/>
      <c r="M194" s="973"/>
      <c r="N194" s="973"/>
      <c r="O194" s="973"/>
      <c r="P194" s="983"/>
      <c r="Q194" s="943"/>
      <c r="R194" s="937"/>
      <c r="S194" s="999"/>
      <c r="T194" s="798"/>
      <c r="U194" s="1010" t="str">
        <f t="shared" si="5"/>
        <v/>
      </c>
      <c r="V194" s="798"/>
      <c r="W194" s="798"/>
      <c r="X194" s="798"/>
      <c r="Y194" s="798"/>
      <c r="Z194" s="798"/>
      <c r="AA194" s="798"/>
      <c r="AB194" s="798"/>
    </row>
    <row r="195" spans="1:28" s="916" customFormat="1">
      <c r="A195" s="927"/>
      <c r="B195" s="937"/>
      <c r="C195" s="937"/>
      <c r="D195" s="937"/>
      <c r="E195" s="943"/>
      <c r="F195" s="946"/>
      <c r="G195" s="953"/>
      <c r="H195" s="959"/>
      <c r="I195" s="965" t="str">
        <f>IFERROR(VLOOKUP(U195,プルダウンリスト!$D$15:$E$70,2,FALSE),"")</f>
        <v/>
      </c>
      <c r="J195" s="965" t="str">
        <f t="shared" si="4"/>
        <v/>
      </c>
      <c r="K195" s="973"/>
      <c r="L195" s="973"/>
      <c r="M195" s="973"/>
      <c r="N195" s="973"/>
      <c r="O195" s="973"/>
      <c r="P195" s="983"/>
      <c r="Q195" s="943"/>
      <c r="R195" s="937"/>
      <c r="S195" s="999"/>
      <c r="T195" s="798"/>
      <c r="U195" s="1010" t="str">
        <f t="shared" si="5"/>
        <v/>
      </c>
      <c r="V195" s="798"/>
      <c r="W195" s="798"/>
      <c r="X195" s="798"/>
      <c r="Y195" s="798"/>
      <c r="Z195" s="798"/>
      <c r="AA195" s="798"/>
      <c r="AB195" s="798"/>
    </row>
    <row r="196" spans="1:28" s="916" customFormat="1">
      <c r="A196" s="927"/>
      <c r="B196" s="937"/>
      <c r="C196" s="937"/>
      <c r="D196" s="937"/>
      <c r="E196" s="943"/>
      <c r="F196" s="946"/>
      <c r="G196" s="953"/>
      <c r="H196" s="959"/>
      <c r="I196" s="965" t="str">
        <f>IFERROR(VLOOKUP(U196,プルダウンリスト!$D$15:$E$70,2,FALSE),"")</f>
        <v/>
      </c>
      <c r="J196" s="965" t="str">
        <f t="shared" si="4"/>
        <v/>
      </c>
      <c r="K196" s="973"/>
      <c r="L196" s="973"/>
      <c r="M196" s="973"/>
      <c r="N196" s="973"/>
      <c r="O196" s="973"/>
      <c r="P196" s="983"/>
      <c r="Q196" s="943"/>
      <c r="R196" s="937"/>
      <c r="S196" s="999"/>
      <c r="T196" s="798"/>
      <c r="U196" s="1010" t="str">
        <f t="shared" si="5"/>
        <v/>
      </c>
      <c r="V196" s="798"/>
      <c r="W196" s="798"/>
      <c r="X196" s="798"/>
      <c r="Y196" s="798"/>
      <c r="Z196" s="798"/>
      <c r="AA196" s="798"/>
      <c r="AB196" s="798"/>
    </row>
    <row r="197" spans="1:28" s="916" customFormat="1">
      <c r="A197" s="927"/>
      <c r="B197" s="937"/>
      <c r="C197" s="937"/>
      <c r="D197" s="937"/>
      <c r="E197" s="943"/>
      <c r="F197" s="946"/>
      <c r="G197" s="953"/>
      <c r="H197" s="959"/>
      <c r="I197" s="965" t="str">
        <f>IFERROR(VLOOKUP(U197,プルダウンリスト!$D$15:$E$70,2,FALSE),"")</f>
        <v/>
      </c>
      <c r="J197" s="965" t="str">
        <f t="shared" si="4"/>
        <v/>
      </c>
      <c r="K197" s="973"/>
      <c r="L197" s="973"/>
      <c r="M197" s="973"/>
      <c r="N197" s="973"/>
      <c r="O197" s="973"/>
      <c r="P197" s="983"/>
      <c r="Q197" s="943"/>
      <c r="R197" s="937"/>
      <c r="S197" s="999"/>
      <c r="T197" s="798"/>
      <c r="U197" s="1010" t="str">
        <f t="shared" si="5"/>
        <v/>
      </c>
      <c r="V197" s="798"/>
      <c r="W197" s="798"/>
      <c r="X197" s="798"/>
      <c r="Y197" s="798"/>
      <c r="Z197" s="798"/>
      <c r="AA197" s="798"/>
      <c r="AB197" s="798"/>
    </row>
    <row r="198" spans="1:28" s="916" customFormat="1">
      <c r="A198" s="927"/>
      <c r="B198" s="937"/>
      <c r="C198" s="937"/>
      <c r="D198" s="937"/>
      <c r="E198" s="943"/>
      <c r="F198" s="946"/>
      <c r="G198" s="953"/>
      <c r="H198" s="959"/>
      <c r="I198" s="965" t="str">
        <f>IFERROR(VLOOKUP(U198,プルダウンリスト!$D$15:$E$70,2,FALSE),"")</f>
        <v/>
      </c>
      <c r="J198" s="965" t="str">
        <f t="shared" si="4"/>
        <v/>
      </c>
      <c r="K198" s="973"/>
      <c r="L198" s="973"/>
      <c r="M198" s="973"/>
      <c r="N198" s="973"/>
      <c r="O198" s="973"/>
      <c r="P198" s="983"/>
      <c r="Q198" s="943"/>
      <c r="R198" s="937"/>
      <c r="S198" s="999"/>
      <c r="T198" s="798"/>
      <c r="U198" s="1010" t="str">
        <f t="shared" si="5"/>
        <v/>
      </c>
    </row>
    <row r="199" spans="1:28" s="916" customFormat="1">
      <c r="A199" s="927"/>
      <c r="B199" s="937"/>
      <c r="C199" s="937"/>
      <c r="D199" s="937"/>
      <c r="E199" s="943"/>
      <c r="F199" s="946"/>
      <c r="G199" s="953"/>
      <c r="H199" s="959"/>
      <c r="I199" s="965" t="str">
        <f>IFERROR(VLOOKUP(U199,プルダウンリスト!$D$15:$E$70,2,FALSE),"")</f>
        <v/>
      </c>
      <c r="J199" s="965" t="str">
        <f t="shared" si="4"/>
        <v/>
      </c>
      <c r="K199" s="973"/>
      <c r="L199" s="973"/>
      <c r="M199" s="973"/>
      <c r="N199" s="973"/>
      <c r="O199" s="973"/>
      <c r="P199" s="983"/>
      <c r="Q199" s="943"/>
      <c r="R199" s="937"/>
      <c r="S199" s="999"/>
      <c r="T199" s="798"/>
      <c r="U199" s="1010" t="str">
        <f t="shared" si="5"/>
        <v/>
      </c>
    </row>
    <row r="200" spans="1:28" s="914" customFormat="1">
      <c r="A200" s="927"/>
      <c r="B200" s="937"/>
      <c r="C200" s="937"/>
      <c r="D200" s="937"/>
      <c r="E200" s="943"/>
      <c r="F200" s="946"/>
      <c r="G200" s="953"/>
      <c r="H200" s="959"/>
      <c r="I200" s="965" t="str">
        <f>IFERROR(VLOOKUP(U200,プルダウンリスト!$D$15:$E$70,2,FALSE),"")</f>
        <v/>
      </c>
      <c r="J200" s="965" t="str">
        <f t="shared" si="4"/>
        <v/>
      </c>
      <c r="K200" s="973"/>
      <c r="L200" s="973" t="s">
        <v>145</v>
      </c>
      <c r="M200" s="973"/>
      <c r="N200" s="973"/>
      <c r="O200" s="973"/>
      <c r="P200" s="983"/>
      <c r="Q200" s="943"/>
      <c r="R200" s="937"/>
      <c r="S200" s="999"/>
      <c r="T200" s="798"/>
      <c r="U200" s="1010" t="str">
        <f t="shared" si="5"/>
        <v/>
      </c>
      <c r="V200" s="916"/>
      <c r="W200" s="916"/>
      <c r="X200" s="916"/>
      <c r="Y200" s="916"/>
      <c r="Z200" s="916"/>
      <c r="AA200" s="916"/>
      <c r="AB200" s="916"/>
    </row>
    <row r="201" spans="1:28" s="914" customFormat="1" ht="21">
      <c r="A201" s="928" t="s">
        <v>411</v>
      </c>
      <c r="B201" s="938"/>
      <c r="C201" s="938"/>
      <c r="D201" s="938"/>
      <c r="E201" s="938"/>
      <c r="F201" s="938"/>
      <c r="G201" s="938"/>
      <c r="H201" s="938"/>
      <c r="I201" s="938"/>
      <c r="J201" s="938"/>
      <c r="K201" s="938"/>
      <c r="L201" s="938"/>
      <c r="M201" s="938"/>
      <c r="N201" s="938"/>
      <c r="O201" s="938"/>
      <c r="P201" s="938"/>
      <c r="Q201" s="938"/>
      <c r="R201" s="938"/>
      <c r="S201" s="1000"/>
      <c r="T201" s="1002"/>
      <c r="U201" s="1011"/>
    </row>
    <row r="202" spans="1:28" s="914" customFormat="1" ht="28.95">
      <c r="A202" s="929"/>
      <c r="B202" s="939"/>
      <c r="C202" s="939"/>
      <c r="D202" s="939"/>
      <c r="E202" s="939"/>
      <c r="F202" s="947">
        <f>SUM(F18:F200)</f>
        <v>0</v>
      </c>
      <c r="G202" s="954"/>
      <c r="H202" s="960"/>
      <c r="I202" s="954"/>
      <c r="J202" s="969"/>
      <c r="K202" s="939"/>
      <c r="L202" s="939"/>
      <c r="M202" s="939"/>
      <c r="N202" s="939"/>
      <c r="O202" s="939"/>
      <c r="P202" s="954"/>
      <c r="Q202" s="960"/>
      <c r="R202" s="939"/>
      <c r="S202" s="1001"/>
      <c r="T202" s="1003"/>
      <c r="U202" s="1012" t="s">
        <v>36</v>
      </c>
      <c r="V202" s="916"/>
      <c r="W202" s="916"/>
      <c r="X202" s="916"/>
      <c r="Y202" s="916"/>
      <c r="Z202" s="916"/>
      <c r="AA202" s="916"/>
      <c r="AB202" s="916"/>
    </row>
    <row r="203" spans="1:28" s="914" customFormat="1">
      <c r="A203" s="930"/>
      <c r="U203" s="915"/>
    </row>
    <row r="204" spans="1:28" s="914" customFormat="1">
      <c r="U204" s="915"/>
    </row>
    <row r="205" spans="1:28">
      <c r="A205" s="914" t="s">
        <v>773</v>
      </c>
    </row>
  </sheetData>
  <sheetProtection password="CC5D" sheet="1" objects="1" scenarios="1" selectLockedCells="1"/>
  <mergeCells count="22">
    <mergeCell ref="A2:S2"/>
    <mergeCell ref="A4:S4"/>
    <mergeCell ref="C6:D6"/>
    <mergeCell ref="C7:D7"/>
    <mergeCell ref="C8:D8"/>
    <mergeCell ref="C9:D9"/>
    <mergeCell ref="C10:D10"/>
    <mergeCell ref="P14:R14"/>
    <mergeCell ref="P15:R15"/>
    <mergeCell ref="P16:Q16"/>
    <mergeCell ref="A201:S201"/>
    <mergeCell ref="F6:F7"/>
    <mergeCell ref="G6:G7"/>
    <mergeCell ref="F8:F9"/>
    <mergeCell ref="G8:G9"/>
    <mergeCell ref="A12:S13"/>
    <mergeCell ref="U12:U16"/>
    <mergeCell ref="A14:H16"/>
    <mergeCell ref="I14:I16"/>
    <mergeCell ref="K14:O15"/>
    <mergeCell ref="R16:R17"/>
    <mergeCell ref="S16:S17"/>
  </mergeCells>
  <phoneticPr fontId="7"/>
  <conditionalFormatting sqref="C6:D10">
    <cfRule type="duplicateValues" dxfId="1" priority="42"/>
  </conditionalFormatting>
  <conditionalFormatting sqref="S14:S15">
    <cfRule type="duplicateValues" dxfId="0" priority="2"/>
  </conditionalFormatting>
  <dataValidations count="11">
    <dataValidation allowBlank="1" showDropDown="0" showInputMessage="1" showErrorMessage="1" error="「〇」以外は入力できません。" sqref="G8:G9"/>
    <dataValidation type="list" allowBlank="1" showDropDown="0" showInputMessage="1" showErrorMessage="1" sqref="C6:D10">
      <formula1>"棚田地域振興活動加算,超急傾斜農地保全管理加算,ネットワーク化加算,スマート農業加算,集落機能強化加算の経過措置"</formula1>
    </dataValidation>
    <dataValidation type="list" allowBlank="1" showDropDown="0" showInputMessage="1" showErrorMessage="1" prompt="該当する場合に「〇」を記載" sqref="H18:H200">
      <formula1>"　,〇,"</formula1>
    </dataValidation>
    <dataValidation type="list" allowBlank="1" showDropDown="0" showInputMessage="1" showErrorMessage="0" prompt="通常地域（8法内）、通常地域（8法外で棚田法の交付対象農用地）、特認地域から選択" sqref="A18:A200">
      <formula1>"通常地域（8法内）,通常地域（8法以外で棚田法の交付対象農用地）,特認地域"</formula1>
    </dataValidation>
    <dataValidation type="list" allowBlank="1" showDropDown="0" showInputMessage="1" showErrorMessage="1" prompt="ネットワーク化活動計画の作成の有無を選択" sqref="S14:S15">
      <formula1>"　,〇,"</formula1>
    </dataValidation>
    <dataValidation type="list" allowBlank="1" showDropDown="0" showInputMessage="1" showErrorMessage="1" error="田、畑、草地、採草放牧地から選択してください。" prompt="田、畑、草地、採草放牧地から選択" sqref="E18:E200">
      <formula1>地目</formula1>
    </dataValidation>
    <dataValidation type="list" allowBlank="1" showDropDown="0" showInputMessage="1" showErrorMessage="0" prompt="該当する場合に「〇」を記載" sqref="S18:S200">
      <formula1>"〇"</formula1>
    </dataValidation>
    <dataValidation type="decimal" operator="greaterThanOrEqual" allowBlank="1" showDropDown="0" showInputMessage="1" showErrorMessage="1" error="数値を半角で記載してください。" sqref="F18:F200">
      <formula1>0</formula1>
    </dataValidation>
    <dataValidation type="list" allowBlank="1" showDropDown="0" showInputMessage="1" showErrorMessage="1" error="「〇」以外は入力できません。" prompt="活用する加算に「〇」を記載" sqref="K18:O200">
      <formula1>"　,〇,"</formula1>
    </dataValidation>
    <dataValidation type="list" allowBlank="1" showDropDown="0" showInputMessage="1" showErrorMessage="1" error="該当する傾斜等を選択してください。" prompt="該当する交付基準（傾斜等）を選択" sqref="G18:G200">
      <formula1>INDIRECT(E18)</formula1>
    </dataValidation>
    <dataValidation type="list" allowBlank="1" showDropDown="0" showInputMessage="1" showErrorMessage="0" prompt="通常地域、特認地域から選択" sqref="A201">
      <formula1>"通常地域,特認地域"</formula1>
    </dataValidation>
  </dataValidations>
  <pageMargins left="0.51181102362204722" right="0.51181102362204722" top="0.74803149606299213" bottom="0.74803149606299213" header="0.31496062992125984" footer="0.31496062992125984"/>
  <pageSetup paperSize="9" scale="71" fitToWidth="1" fitToHeight="10" orientation="landscape" usePrinterDefaults="1" r:id="rId1"/>
  <rowBreaks count="2" manualBreakCount="2">
    <brk id="90" max="18" man="1"/>
    <brk id="203" max="18"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0" prompt="該当する現況を選択">
          <x14:formula1>
            <xm:f>プルダウンリスト!$A$75:$A$82</xm:f>
          </x14:formula1>
          <xm:sqref>P18:P200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9">
    <tabColor rgb="FFCCFFCC"/>
    <pageSetUpPr fitToPage="1"/>
  </sheetPr>
  <dimension ref="A1:CJ69"/>
  <sheetViews>
    <sheetView showGridLines="0" view="pageBreakPreview" zoomScale="90" zoomScaleSheetLayoutView="90" workbookViewId="0"/>
  </sheetViews>
  <sheetFormatPr defaultRowHeight="13.2"/>
  <cols>
    <col min="1" max="1" width="2.875" customWidth="1"/>
    <col min="2" max="35" width="2.625" style="165" customWidth="1"/>
  </cols>
  <sheetData>
    <row r="1" spans="1:35" ht="15.6" customHeight="1">
      <c r="A1" s="1016"/>
      <c r="AH1" s="1034" t="s">
        <v>521</v>
      </c>
      <c r="AI1" s="1035"/>
    </row>
    <row r="2" spans="1:35" s="1014" customFormat="1" ht="15.6" customHeight="1">
      <c r="A2" s="1015"/>
      <c r="B2" s="101" t="s">
        <v>162</v>
      </c>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36"/>
    </row>
    <row r="3" spans="1:35" s="165" customFormat="1" ht="36" customHeight="1">
      <c r="A3" s="1017"/>
      <c r="B3" s="1020" t="s">
        <v>522</v>
      </c>
      <c r="C3" s="1020"/>
      <c r="D3" s="1020"/>
      <c r="E3" s="1020"/>
      <c r="F3" s="1020" t="s">
        <v>523</v>
      </c>
      <c r="G3" s="1020"/>
      <c r="H3" s="1020"/>
      <c r="I3" s="1020"/>
      <c r="J3" s="1020"/>
      <c r="K3" s="1020"/>
      <c r="L3" s="1020" t="s">
        <v>189</v>
      </c>
      <c r="M3" s="1020"/>
      <c r="N3" s="1020"/>
      <c r="O3" s="1020"/>
      <c r="P3" s="1020"/>
      <c r="Q3" s="1020"/>
      <c r="R3" s="1020"/>
      <c r="S3" s="1020" t="s">
        <v>524</v>
      </c>
      <c r="T3" s="1020"/>
      <c r="U3" s="1020"/>
      <c r="V3" s="1020"/>
      <c r="W3" s="1020"/>
      <c r="X3" s="1020"/>
      <c r="Y3" s="1020"/>
      <c r="Z3" s="1020"/>
      <c r="AA3" s="1020"/>
      <c r="AB3" s="1020"/>
      <c r="AC3" s="1020" t="s">
        <v>527</v>
      </c>
      <c r="AD3" s="1020"/>
      <c r="AE3" s="1020"/>
      <c r="AF3" s="1020"/>
      <c r="AG3" s="1020"/>
      <c r="AH3" s="1020"/>
      <c r="AI3" s="1035"/>
    </row>
    <row r="4" spans="1:35" s="165" customFormat="1" ht="46.9" customHeight="1">
      <c r="A4" s="1017"/>
      <c r="B4" s="1021" t="s">
        <v>475</v>
      </c>
      <c r="C4" s="1023"/>
      <c r="D4" s="1023"/>
      <c r="E4" s="1024"/>
      <c r="F4" s="1025"/>
      <c r="G4" s="1025"/>
      <c r="H4" s="1025"/>
      <c r="I4" s="1025"/>
      <c r="J4" s="1025"/>
      <c r="K4" s="1025"/>
      <c r="L4" s="1027"/>
      <c r="M4" s="1028"/>
      <c r="N4" s="1028"/>
      <c r="O4" s="1028"/>
      <c r="P4" s="1028"/>
      <c r="Q4" s="1028"/>
      <c r="R4" s="1029"/>
      <c r="S4" s="1030"/>
      <c r="T4" s="1032"/>
      <c r="U4" s="1032"/>
      <c r="V4" s="1032"/>
      <c r="W4" s="1032"/>
      <c r="X4" s="1032"/>
      <c r="Y4" s="1032"/>
      <c r="Z4" s="1032"/>
      <c r="AA4" s="1032"/>
      <c r="AB4" s="1033"/>
      <c r="AC4" s="1027"/>
      <c r="AD4" s="1028"/>
      <c r="AE4" s="1028"/>
      <c r="AF4" s="1028"/>
      <c r="AG4" s="1028"/>
      <c r="AH4" s="1029"/>
      <c r="AI4" s="1035"/>
    </row>
    <row r="5" spans="1:35" s="165" customFormat="1" ht="49.15" customHeight="1">
      <c r="A5" s="1017"/>
      <c r="B5" s="1021" t="s">
        <v>505</v>
      </c>
      <c r="C5" s="1023"/>
      <c r="D5" s="1023"/>
      <c r="E5" s="1024"/>
      <c r="F5" s="1025"/>
      <c r="G5" s="1025"/>
      <c r="H5" s="1025"/>
      <c r="I5" s="1025"/>
      <c r="J5" s="1025"/>
      <c r="K5" s="1025"/>
      <c r="L5" s="1027"/>
      <c r="M5" s="1028"/>
      <c r="N5" s="1028"/>
      <c r="O5" s="1028"/>
      <c r="P5" s="1028"/>
      <c r="Q5" s="1028"/>
      <c r="R5" s="1029"/>
      <c r="S5" s="1030"/>
      <c r="T5" s="1032"/>
      <c r="U5" s="1032"/>
      <c r="V5" s="1032"/>
      <c r="W5" s="1032"/>
      <c r="X5" s="1032"/>
      <c r="Y5" s="1032"/>
      <c r="Z5" s="1032"/>
      <c r="AA5" s="1032"/>
      <c r="AB5" s="1033"/>
      <c r="AC5" s="1027"/>
      <c r="AD5" s="1028"/>
      <c r="AE5" s="1028"/>
      <c r="AF5" s="1028"/>
      <c r="AG5" s="1028"/>
      <c r="AH5" s="1029"/>
      <c r="AI5" s="1035"/>
    </row>
    <row r="6" spans="1:35" s="165" customFormat="1" ht="54" customHeight="1">
      <c r="A6" s="1017"/>
      <c r="B6" s="1020" t="s">
        <v>205</v>
      </c>
      <c r="C6" s="1020"/>
      <c r="D6" s="1020"/>
      <c r="E6" s="1020"/>
      <c r="F6" s="1026"/>
      <c r="G6" s="1026"/>
      <c r="H6" s="1026"/>
      <c r="I6" s="1026"/>
      <c r="J6" s="1026"/>
      <c r="K6" s="1026"/>
      <c r="L6" s="1026"/>
      <c r="M6" s="1026"/>
      <c r="N6" s="1026"/>
      <c r="O6" s="1026"/>
      <c r="P6" s="1026"/>
      <c r="Q6" s="1026"/>
      <c r="R6" s="1026"/>
      <c r="S6" s="1031"/>
      <c r="T6" s="1031"/>
      <c r="U6" s="1031"/>
      <c r="V6" s="1031"/>
      <c r="W6" s="1031"/>
      <c r="X6" s="1031"/>
      <c r="Y6" s="1031"/>
      <c r="Z6" s="1031"/>
      <c r="AA6" s="1031"/>
      <c r="AB6" s="1031"/>
      <c r="AC6" s="1026"/>
      <c r="AD6" s="1026"/>
      <c r="AE6" s="1026"/>
      <c r="AF6" s="1026"/>
      <c r="AG6" s="1026"/>
      <c r="AH6" s="1026"/>
      <c r="AI6" s="1035"/>
    </row>
    <row r="7" spans="1:35" s="165" customFormat="1" ht="13.5" customHeight="1">
      <c r="A7" s="1017"/>
      <c r="AI7" s="1035"/>
    </row>
    <row r="8" spans="1:35" s="165" customFormat="1" ht="13.5" customHeight="1">
      <c r="A8" s="1017"/>
      <c r="AI8" s="1035"/>
    </row>
    <row r="9" spans="1:35">
      <c r="A9" s="1016"/>
      <c r="AI9" s="1035"/>
    </row>
    <row r="10" spans="1:35" s="165" customFormat="1" ht="13.5" customHeight="1">
      <c r="A10" s="1017"/>
      <c r="AI10" s="1035"/>
    </row>
    <row r="11" spans="1:35" s="165" customFormat="1" ht="13.5" customHeight="1">
      <c r="A11" s="1017"/>
      <c r="AI11" s="1035"/>
    </row>
    <row r="12" spans="1:35" s="165" customFormat="1" ht="13.5" customHeight="1">
      <c r="A12" s="1017"/>
      <c r="AI12" s="1035"/>
    </row>
    <row r="13" spans="1:35" s="165" customFormat="1" ht="13.5" customHeight="1">
      <c r="A13" s="1017"/>
      <c r="AI13" s="1035"/>
    </row>
    <row r="14" spans="1:35" s="165" customFormat="1" ht="13.5" customHeight="1">
      <c r="A14" s="1017"/>
      <c r="AI14" s="1035"/>
    </row>
    <row r="15" spans="1:35" s="165" customFormat="1" ht="13.5" customHeight="1">
      <c r="A15" s="1017"/>
      <c r="AI15" s="1035"/>
    </row>
    <row r="16" spans="1:35" s="165" customFormat="1" ht="13.5" customHeight="1">
      <c r="A16" s="1017"/>
      <c r="AI16" s="1035"/>
    </row>
    <row r="17" spans="1:88" s="165" customFormat="1" ht="13.5" customHeight="1">
      <c r="A17" s="1017"/>
      <c r="AI17" s="1035"/>
    </row>
    <row r="18" spans="1:88" s="165" customFormat="1" ht="13.5" customHeight="1">
      <c r="A18" s="1017"/>
      <c r="AI18" s="1035"/>
    </row>
    <row r="19" spans="1:88" s="165" customFormat="1" ht="13.5" customHeight="1">
      <c r="A19" s="1017"/>
      <c r="AI19" s="1035"/>
    </row>
    <row r="20" spans="1:88" s="165" customFormat="1" ht="13.5" customHeight="1">
      <c r="A20" s="1017"/>
      <c r="AI20" s="1035"/>
    </row>
    <row r="21" spans="1:88" s="165" customFormat="1" ht="13.5" customHeight="1">
      <c r="A21" s="1017"/>
      <c r="AI21" s="1035"/>
    </row>
    <row r="22" spans="1:88" s="165" customFormat="1" ht="13.5" customHeight="1">
      <c r="A22" s="1017"/>
      <c r="AI22" s="1035"/>
    </row>
    <row r="23" spans="1:88" s="165" customFormat="1" ht="13.5" customHeight="1">
      <c r="A23" s="1017"/>
      <c r="AI23" s="1035"/>
    </row>
    <row r="24" spans="1:88" s="165" customFormat="1">
      <c r="A24" s="1018"/>
      <c r="AI24" s="1035"/>
      <c r="AJ24" s="1038"/>
      <c r="AK24" s="1038"/>
      <c r="AL24" s="1038"/>
      <c r="AM24" s="1038"/>
      <c r="AN24" s="1038"/>
      <c r="AO24" s="1038"/>
      <c r="AP24" s="1038"/>
      <c r="AQ24" s="1038"/>
      <c r="AR24" s="1038"/>
      <c r="AS24" s="1038"/>
      <c r="AT24" s="1038"/>
      <c r="AU24" s="1038"/>
      <c r="AV24" s="1038"/>
      <c r="AW24" s="1038"/>
      <c r="AX24" s="1038"/>
      <c r="AY24" s="1038"/>
      <c r="AZ24" s="1038"/>
      <c r="BA24" s="1038"/>
      <c r="BB24" s="1038"/>
      <c r="BC24" s="1038"/>
      <c r="BD24" s="1038"/>
      <c r="BE24" s="1038"/>
      <c r="BF24" s="1038"/>
      <c r="BG24" s="1038"/>
      <c r="BH24" s="1038"/>
      <c r="BI24" s="1038"/>
      <c r="BJ24" s="1038"/>
      <c r="BK24" s="1038"/>
      <c r="BL24" s="1038"/>
      <c r="BM24" s="1038"/>
      <c r="BN24" s="1038"/>
      <c r="BO24" s="1038"/>
      <c r="BP24" s="1038"/>
      <c r="BQ24" s="1038"/>
      <c r="BR24" s="1038"/>
      <c r="BS24" s="1038"/>
      <c r="BT24" s="1038"/>
      <c r="BU24" s="1038"/>
      <c r="BV24" s="1038"/>
      <c r="BW24" s="1038"/>
      <c r="BX24" s="1038"/>
      <c r="BY24" s="1038"/>
      <c r="BZ24" s="1038"/>
      <c r="CA24" s="1038"/>
      <c r="CB24" s="1038"/>
      <c r="CC24" s="1038"/>
      <c r="CD24" s="1038"/>
      <c r="CE24" s="1038"/>
      <c r="CF24" s="1038"/>
      <c r="CG24" s="1038"/>
      <c r="CH24" s="1038"/>
      <c r="CI24" s="1038"/>
      <c r="CJ24" s="1038"/>
    </row>
    <row r="25" spans="1:88" s="165" customFormat="1" ht="13.5" customHeight="1">
      <c r="A25" s="1017"/>
      <c r="AI25" s="1035"/>
    </row>
    <row r="26" spans="1:88" s="165" customFormat="1" ht="13.5" customHeight="1">
      <c r="A26" s="1017"/>
      <c r="AI26" s="1035"/>
    </row>
    <row r="27" spans="1:88" s="165" customFormat="1" ht="13.5" customHeight="1">
      <c r="A27" s="1017"/>
      <c r="AI27" s="1035"/>
    </row>
    <row r="28" spans="1:88" s="165" customFormat="1" ht="13.5" customHeight="1">
      <c r="A28" s="1017"/>
      <c r="AI28" s="1035"/>
    </row>
    <row r="29" spans="1:88" s="165" customFormat="1" ht="13.5" customHeight="1">
      <c r="A29" s="1017"/>
      <c r="AI29" s="1035"/>
    </row>
    <row r="30" spans="1:88" s="165" customFormat="1" ht="13.5" customHeight="1">
      <c r="A30" s="1017"/>
      <c r="AI30" s="1035"/>
    </row>
    <row r="31" spans="1:88" s="165" customFormat="1" ht="13.5" customHeight="1">
      <c r="A31" s="1017"/>
      <c r="AI31" s="1035"/>
    </row>
    <row r="32" spans="1:88" s="165" customFormat="1" ht="13.5" customHeight="1">
      <c r="A32" s="1019"/>
      <c r="B32" s="1022"/>
      <c r="C32" s="1022"/>
      <c r="D32" s="1022"/>
      <c r="E32" s="1022"/>
      <c r="F32" s="1022"/>
      <c r="G32" s="1022"/>
      <c r="H32" s="1022"/>
      <c r="I32" s="1022"/>
      <c r="J32" s="1022"/>
      <c r="K32" s="1022"/>
      <c r="L32" s="1022"/>
      <c r="M32" s="1022"/>
      <c r="N32" s="1022"/>
      <c r="O32" s="1022"/>
      <c r="P32" s="1022"/>
      <c r="Q32" s="1022"/>
      <c r="R32" s="1022"/>
      <c r="S32" s="1022"/>
      <c r="T32" s="1022"/>
      <c r="U32" s="1022"/>
      <c r="V32" s="1022"/>
      <c r="W32" s="1022"/>
      <c r="X32" s="1022"/>
      <c r="Y32" s="1022"/>
      <c r="Z32" s="1022"/>
      <c r="AA32" s="1022"/>
      <c r="AB32" s="1022"/>
      <c r="AC32" s="1022"/>
      <c r="AD32" s="1022"/>
      <c r="AE32" s="1022"/>
      <c r="AF32" s="1022"/>
      <c r="AG32" s="1022"/>
      <c r="AH32" s="1022"/>
      <c r="AI32" s="1037"/>
    </row>
    <row r="33" s="165" customFormat="1" ht="27" customHeight="1"/>
    <row r="34" s="165" customFormat="1" ht="13.5" customHeight="1"/>
    <row r="35" s="165" customFormat="1" ht="13.5" customHeight="1"/>
    <row r="36" s="165" customFormat="1" ht="13.5" customHeight="1"/>
    <row r="37" s="165" customFormat="1" ht="13.5" customHeight="1"/>
    <row r="38" s="165" customFormat="1" ht="13.5" customHeight="1"/>
    <row r="39" s="165" customFormat="1"/>
    <row r="40" s="165" customFormat="1" ht="13.5" customHeight="1"/>
    <row r="41" s="165" customFormat="1" ht="13.5" customHeight="1"/>
    <row r="42" s="165" customFormat="1" ht="13.5" customHeight="1"/>
    <row r="43" s="165" customFormat="1" ht="13.5" customHeight="1"/>
    <row r="44" s="165" customFormat="1" ht="13.5" customHeight="1"/>
    <row r="45" s="165" customFormat="1" ht="13.5" customHeight="1"/>
    <row r="46" s="165" customFormat="1" ht="13.5" customHeight="1"/>
    <row r="47" s="165" customFormat="1" ht="13.5" customHeight="1"/>
    <row r="48" s="165" customFormat="1" ht="13.5" customHeight="1"/>
    <row r="49" s="165" customFormat="1" ht="13.5" customHeight="1"/>
    <row r="50" s="165" customFormat="1" ht="13.5" customHeight="1"/>
    <row r="51" s="165" customFormat="1" ht="13.5" customHeight="1"/>
    <row r="52" s="165" customFormat="1" ht="27" customHeight="1"/>
    <row r="53" s="165" customFormat="1" ht="13.5" customHeight="1"/>
    <row r="54" s="165" customFormat="1" ht="27" customHeight="1"/>
    <row r="55" s="165" customFormat="1" ht="13.5" customHeight="1"/>
    <row r="56" s="165" customFormat="1" ht="13.5" customHeight="1"/>
    <row r="57" s="165" customFormat="1" ht="13.5" customHeight="1"/>
    <row r="58" s="165" customFormat="1" ht="13.5" customHeight="1"/>
    <row r="59" s="165" customFormat="1" ht="13.5" customHeight="1"/>
    <row r="60" s="165" customFormat="1" ht="13.5" customHeight="1"/>
    <row r="61" s="165" customFormat="1" ht="13.5" customHeight="1"/>
    <row r="62" s="165" customFormat="1" ht="13.5" customHeight="1"/>
    <row r="63" s="165" customFormat="1" ht="13.5" customHeight="1"/>
    <row r="64" s="165" customFormat="1" ht="27" customHeight="1"/>
    <row r="65" s="165" customFormat="1" ht="27" customHeight="1"/>
    <row r="68" s="165" customFormat="1"/>
    <row r="69" s="165" customFormat="1"/>
    <row r="86" ht="40.5" customHeight="1"/>
    <row r="114" ht="13.5" customHeight="1"/>
    <row r="129" ht="13.5" customHeight="1"/>
    <row r="138" ht="40.5" customHeight="1"/>
    <row r="139" ht="40.5" customHeight="1"/>
  </sheetData>
  <mergeCells count="20">
    <mergeCell ref="B3:E3"/>
    <mergeCell ref="F3:K3"/>
    <mergeCell ref="L3:R3"/>
    <mergeCell ref="S3:AB3"/>
    <mergeCell ref="AC3:AH3"/>
    <mergeCell ref="B4:E4"/>
    <mergeCell ref="F4:K4"/>
    <mergeCell ref="L4:R4"/>
    <mergeCell ref="S4:AB4"/>
    <mergeCell ref="AC4:AH4"/>
    <mergeCell ref="B5:E5"/>
    <mergeCell ref="F5:K5"/>
    <mergeCell ref="L5:R5"/>
    <mergeCell ref="S5:AB5"/>
    <mergeCell ref="AC5:AH5"/>
    <mergeCell ref="B6:E6"/>
    <mergeCell ref="F6:K6"/>
    <mergeCell ref="L6:R6"/>
    <mergeCell ref="S6:AB6"/>
    <mergeCell ref="AC6:AH6"/>
  </mergeCells>
  <phoneticPr fontId="7"/>
  <pageMargins left="0.7" right="0.7" top="0.75" bottom="0.75" header="0.3" footer="0.3"/>
  <pageSetup paperSize="9" fitToWidth="1" fitToHeight="0"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18</vt:i4>
      </vt:variant>
    </vt:vector>
  </HeadingPairs>
  <TitlesOfParts>
    <vt:vector size="18" baseType="lpstr">
      <vt:lpstr>はじめに</vt:lpstr>
      <vt:lpstr>参４_申請</vt:lpstr>
      <vt:lpstr>参４_申請_事業計画</vt:lpstr>
      <vt:lpstr>別紙１①</vt:lpstr>
      <vt:lpstr>別紙１②</vt:lpstr>
      <vt:lpstr>別紙１③</vt:lpstr>
      <vt:lpstr>別紙１④</vt:lpstr>
      <vt:lpstr>別紙２①</vt:lpstr>
      <vt:lpstr>別紙３</vt:lpstr>
      <vt:lpstr>別紙４</vt:lpstr>
      <vt:lpstr>別紙７</vt:lpstr>
      <vt:lpstr>別紙７（別添）</vt:lpstr>
      <vt:lpstr>別紙８</vt:lpstr>
      <vt:lpstr>別紙２②（ネットワーク化活動計画）</vt:lpstr>
      <vt:lpstr>別紙２③（ネットワーク化）</vt:lpstr>
      <vt:lpstr>別紙２④（統合）</vt:lpstr>
      <vt:lpstr>別紙２⑤（多様な組織等の参画）</vt:lpstr>
      <vt:lpstr>プルダウンリスト</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2025-05-13T08:44:46Z</dcterms:created>
  <dcterms:modified xsi:type="dcterms:W3CDTF">2025-12-22T04:24:03Z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2025-12-22T04:24:03Z</vt:filetime>
  </property>
</Properties>
</file>